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Abhuohien Ebewele\Desktop\CERHI DOCS\ACCOUNTS\CERHI-NUC-IFR-2016 HY Jan-June\"/>
    </mc:Choice>
  </mc:AlternateContent>
  <bookViews>
    <workbookView xWindow="0" yWindow="0" windowWidth="20490" windowHeight="7755" activeTab="1"/>
  </bookViews>
  <sheets>
    <sheet name="USE OF FUND BY PROJECT ACTIVITY" sheetId="2" r:id="rId1"/>
    <sheet name="Sources &amp; Uses of Funds" sheetId="3" r:id="rId2"/>
  </sheets>
  <externalReferences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G29" i="3"/>
  <c r="E27" i="3"/>
  <c r="G27" i="3"/>
  <c r="E25" i="3"/>
  <c r="G25" i="3"/>
  <c r="E23" i="3"/>
  <c r="G23" i="3"/>
  <c r="E21" i="3"/>
  <c r="G21" i="3"/>
  <c r="E16" i="3"/>
  <c r="G15" i="3"/>
  <c r="G14" i="3"/>
  <c r="G13" i="3"/>
  <c r="G12" i="3"/>
  <c r="G11" i="3"/>
  <c r="G10" i="3"/>
  <c r="H56" i="2"/>
  <c r="G56" i="2"/>
  <c r="F56" i="2"/>
  <c r="D56" i="2"/>
  <c r="C56" i="2"/>
  <c r="J55" i="2"/>
  <c r="I55" i="2"/>
  <c r="E55" i="2"/>
  <c r="K55" i="2"/>
  <c r="J54" i="2"/>
  <c r="I54" i="2"/>
  <c r="E54" i="2"/>
  <c r="K54" i="2"/>
  <c r="J53" i="2"/>
  <c r="J56" i="2"/>
  <c r="I53" i="2"/>
  <c r="I56" i="2"/>
  <c r="E53" i="2"/>
  <c r="E56" i="2"/>
  <c r="G49" i="2"/>
  <c r="F49" i="2"/>
  <c r="D49" i="2"/>
  <c r="C49" i="2"/>
  <c r="J48" i="2"/>
  <c r="I48" i="2"/>
  <c r="H48" i="2"/>
  <c r="E48" i="2"/>
  <c r="J47" i="2"/>
  <c r="I47" i="2"/>
  <c r="H47" i="2"/>
  <c r="E47" i="2"/>
  <c r="K47" i="2"/>
  <c r="J46" i="2"/>
  <c r="I46" i="2"/>
  <c r="H46" i="2"/>
  <c r="E46" i="2"/>
  <c r="K46" i="2"/>
  <c r="J45" i="2"/>
  <c r="I45" i="2"/>
  <c r="H45" i="2"/>
  <c r="E45" i="2"/>
  <c r="K45" i="2"/>
  <c r="J44" i="2"/>
  <c r="I44" i="2"/>
  <c r="H44" i="2"/>
  <c r="E44" i="2"/>
  <c r="K44" i="2"/>
  <c r="J43" i="2"/>
  <c r="I43" i="2"/>
  <c r="H43" i="2"/>
  <c r="E43" i="2"/>
  <c r="K43" i="2"/>
  <c r="J42" i="2"/>
  <c r="J49" i="2"/>
  <c r="I42" i="2"/>
  <c r="I49" i="2"/>
  <c r="H42" i="2"/>
  <c r="H49" i="2"/>
  <c r="E42" i="2"/>
  <c r="K42" i="2"/>
  <c r="G38" i="2"/>
  <c r="F38" i="2"/>
  <c r="D38" i="2"/>
  <c r="C38" i="2"/>
  <c r="J37" i="2"/>
  <c r="J38" i="2"/>
  <c r="I37" i="2"/>
  <c r="I38" i="2"/>
  <c r="H37" i="2"/>
  <c r="H38" i="2"/>
  <c r="E37" i="2"/>
  <c r="K37" i="2"/>
  <c r="K38" i="2"/>
  <c r="G33" i="2"/>
  <c r="F33" i="2"/>
  <c r="D33" i="2"/>
  <c r="C33" i="2"/>
  <c r="J32" i="2"/>
  <c r="I32" i="2"/>
  <c r="H32" i="2"/>
  <c r="E32" i="2"/>
  <c r="K32" i="2"/>
  <c r="J31" i="2"/>
  <c r="I31" i="2"/>
  <c r="H31" i="2"/>
  <c r="E31" i="2"/>
  <c r="K31" i="2"/>
  <c r="J30" i="2"/>
  <c r="I30" i="2"/>
  <c r="H30" i="2"/>
  <c r="E30" i="2"/>
  <c r="K30" i="2"/>
  <c r="J29" i="2"/>
  <c r="I29" i="2"/>
  <c r="H29" i="2"/>
  <c r="E29" i="2"/>
  <c r="K29" i="2"/>
  <c r="J28" i="2"/>
  <c r="I28" i="2"/>
  <c r="H28" i="2"/>
  <c r="K28" i="2"/>
  <c r="J27" i="2"/>
  <c r="I27" i="2"/>
  <c r="H27" i="2"/>
  <c r="E27" i="2"/>
  <c r="J26" i="2"/>
  <c r="I26" i="2"/>
  <c r="H26" i="2"/>
  <c r="E26" i="2"/>
  <c r="J25" i="2"/>
  <c r="I25" i="2"/>
  <c r="H25" i="2"/>
  <c r="E25" i="2"/>
  <c r="J24" i="2"/>
  <c r="I24" i="2"/>
  <c r="H24" i="2"/>
  <c r="E24" i="2"/>
  <c r="J23" i="2"/>
  <c r="I23" i="2"/>
  <c r="H23" i="2"/>
  <c r="E23" i="2"/>
  <c r="J22" i="2"/>
  <c r="J33" i="2"/>
  <c r="I22" i="2"/>
  <c r="H22" i="2"/>
  <c r="E22" i="2"/>
  <c r="G19" i="2"/>
  <c r="F19" i="2"/>
  <c r="D19" i="2"/>
  <c r="C19" i="2"/>
  <c r="J18" i="2"/>
  <c r="I18" i="2"/>
  <c r="H18" i="2"/>
  <c r="E18" i="2"/>
  <c r="J17" i="2"/>
  <c r="I17" i="2"/>
  <c r="H17" i="2"/>
  <c r="E17" i="2"/>
  <c r="J16" i="2"/>
  <c r="I16" i="2"/>
  <c r="H16" i="2"/>
  <c r="E16" i="2"/>
  <c r="J15" i="2"/>
  <c r="I15" i="2"/>
  <c r="H15" i="2"/>
  <c r="E15" i="2"/>
  <c r="J14" i="2"/>
  <c r="I14" i="2"/>
  <c r="H14" i="2"/>
  <c r="E14" i="2"/>
  <c r="J13" i="2"/>
  <c r="I13" i="2"/>
  <c r="H13" i="2"/>
  <c r="E13" i="2"/>
  <c r="J12" i="2"/>
  <c r="I12" i="2"/>
  <c r="H12" i="2"/>
  <c r="E12" i="2"/>
  <c r="J11" i="2"/>
  <c r="I11" i="2"/>
  <c r="H11" i="2"/>
  <c r="E11" i="2"/>
  <c r="J10" i="2"/>
  <c r="I10" i="2"/>
  <c r="H10" i="2"/>
  <c r="E10" i="2"/>
  <c r="J9" i="2"/>
  <c r="I9" i="2"/>
  <c r="H9" i="2"/>
  <c r="E9" i="2"/>
  <c r="J8" i="2"/>
  <c r="I8" i="2"/>
  <c r="H8" i="2"/>
  <c r="E8" i="2"/>
  <c r="J7" i="2"/>
  <c r="J19" i="2"/>
  <c r="I7" i="2"/>
  <c r="I19" i="2"/>
  <c r="H7" i="2"/>
  <c r="H19" i="2"/>
  <c r="E7" i="2"/>
  <c r="E19" i="2"/>
  <c r="E33" i="2"/>
  <c r="H33" i="2"/>
  <c r="K53" i="2"/>
  <c r="K56" i="2"/>
  <c r="G16" i="3"/>
  <c r="I33" i="2"/>
  <c r="K48" i="2"/>
  <c r="K49" i="2"/>
  <c r="K8" i="2"/>
  <c r="K9" i="2"/>
  <c r="K10" i="2"/>
  <c r="K11" i="2"/>
  <c r="K12" i="2"/>
  <c r="K13" i="2"/>
  <c r="K14" i="2"/>
  <c r="K15" i="2"/>
  <c r="K16" i="2"/>
  <c r="K17" i="2"/>
  <c r="K18" i="2"/>
  <c r="K23" i="2"/>
  <c r="K24" i="2"/>
  <c r="K25" i="2"/>
  <c r="K26" i="2"/>
  <c r="K27" i="2"/>
  <c r="G31" i="3"/>
  <c r="E31" i="3"/>
  <c r="E37" i="3"/>
  <c r="E34" i="3"/>
  <c r="K22" i="2"/>
  <c r="E38" i="2"/>
  <c r="E49" i="2"/>
  <c r="K7" i="2"/>
  <c r="K33" i="2"/>
  <c r="K19" i="2"/>
</calcChain>
</file>

<file path=xl/sharedStrings.xml><?xml version="1.0" encoding="utf-8"?>
<sst xmlns="http://schemas.openxmlformats.org/spreadsheetml/2006/main" count="141" uniqueCount="122">
  <si>
    <t>UNIVERSITY OF BENIN, BENIN CITY</t>
  </si>
  <si>
    <t>CENTRE OF EXCELLENCE IN REPRODUCTIVE HEALTH INNOVATION (CERHI)</t>
  </si>
  <si>
    <t>CURRENT PERIOD</t>
  </si>
  <si>
    <t>LAST PERIOD CUMULATIVE</t>
  </si>
  <si>
    <t>CUMULATIVE TO DATE</t>
  </si>
  <si>
    <t>PROJECT ACTIVITY</t>
  </si>
  <si>
    <t>PLANNED</t>
  </si>
  <si>
    <t>ACTUAL</t>
  </si>
  <si>
    <t>VARIANCE</t>
  </si>
  <si>
    <t>ENHANCED CAPACITY TO DELIVER REGIONAL HIGH QUALITY TRAINING</t>
  </si>
  <si>
    <t>01-200-2002</t>
  </si>
  <si>
    <t>Administrative Salaries</t>
  </si>
  <si>
    <t>01-200-2003</t>
  </si>
  <si>
    <t>Junior Staff Salaries</t>
  </si>
  <si>
    <t>01-200-2004</t>
  </si>
  <si>
    <t>Visiting Lecturer Salaries</t>
  </si>
  <si>
    <t>01-300-3007</t>
  </si>
  <si>
    <t>Vehicle</t>
  </si>
  <si>
    <t>01-300-3009</t>
  </si>
  <si>
    <t>Website Development</t>
  </si>
  <si>
    <t>01-300-3010</t>
  </si>
  <si>
    <t>Laboratory and Teaching Equipment</t>
  </si>
  <si>
    <t>01-400-4001</t>
  </si>
  <si>
    <t>Transport and Travelling</t>
  </si>
  <si>
    <t>01-400-4003</t>
  </si>
  <si>
    <t>Fuel Charges (Diesel, Petrol)</t>
  </si>
  <si>
    <t>01-400-4005</t>
  </si>
  <si>
    <t>Guest Feeding and other charges</t>
  </si>
  <si>
    <t>01-400-4006</t>
  </si>
  <si>
    <t>Communication and Postage Charges</t>
  </si>
  <si>
    <t>01-400-4008</t>
  </si>
  <si>
    <t>Professional Conferences/Workshop (Local)</t>
  </si>
  <si>
    <t>01-400-4021</t>
  </si>
  <si>
    <t>Vehicle License and Insurance</t>
  </si>
  <si>
    <t>SUB TOTAL</t>
  </si>
  <si>
    <t>200</t>
  </si>
  <si>
    <t>ENHANCED CAPACITY TO DELIVER APPLIED RESEARCH TO ADDRESS REGIONAL DEVELOPMENT CHALLENGES</t>
  </si>
  <si>
    <t>01-300-3001</t>
  </si>
  <si>
    <t>Books, Journals, World Health Magazines, Etc.</t>
  </si>
  <si>
    <t>01-300-3002</t>
  </si>
  <si>
    <t>Computer and Office Equipment</t>
  </si>
  <si>
    <t>01-300-3006</t>
  </si>
  <si>
    <t>Generator  (100 KVA)</t>
  </si>
  <si>
    <t>01-300-3008</t>
  </si>
  <si>
    <t>Civil Works ( CERHI Building Complex)</t>
  </si>
  <si>
    <t>01-400-4002</t>
  </si>
  <si>
    <t>Stationeries and Consumebles</t>
  </si>
  <si>
    <t>01-400-4007</t>
  </si>
  <si>
    <t>Professional Associations and Journal Subscription fees</t>
  </si>
  <si>
    <t>01-400-4012</t>
  </si>
  <si>
    <t>NHIS Charges for Students and CERHI Staff.</t>
  </si>
  <si>
    <t>01-400-4014</t>
  </si>
  <si>
    <t>Internet Subscription and IT Maintenance/Support</t>
  </si>
  <si>
    <t>01-400-4015</t>
  </si>
  <si>
    <t>Laboratory Practice and Consumables</t>
  </si>
  <si>
    <t>01-400-4016</t>
  </si>
  <si>
    <t>Advert and Interviews Expenses</t>
  </si>
  <si>
    <t>01-400-4009</t>
  </si>
  <si>
    <t>Professional Conferences /Workshop (Overseas)</t>
  </si>
  <si>
    <t>BUILD/USE INDUSTRY/SECTOR PARTNERSHIP TO IMPACT OF ACE ON DEVELOPMENT AND INCREASED RELEVANCE OF CENTRE EDUCATION AND RESEARCH</t>
  </si>
  <si>
    <t>01-400-4010</t>
  </si>
  <si>
    <t>Facility and infrastructure maintenance</t>
  </si>
  <si>
    <t>400</t>
  </si>
  <si>
    <t>BUILD AND STRENGTHEN REGIONAL AND INTERNATIONAL ACADEMIC PARTNERSHIP</t>
  </si>
  <si>
    <t>01-300-3004</t>
  </si>
  <si>
    <t>Furniture &amp; Fittings</t>
  </si>
  <si>
    <t>01-300-3005</t>
  </si>
  <si>
    <t>Electrical Electronics Equipment</t>
  </si>
  <si>
    <t>01-400-4011</t>
  </si>
  <si>
    <t>Curriculum Workshop</t>
  </si>
  <si>
    <t>01-400-4017</t>
  </si>
  <si>
    <t>Students Scholarship</t>
  </si>
  <si>
    <t>01-400-4018</t>
  </si>
  <si>
    <t>Students Prizes and Awards</t>
  </si>
  <si>
    <t>01-400-4019</t>
  </si>
  <si>
    <t>Electricity Bill</t>
  </si>
  <si>
    <t>01-400-4020</t>
  </si>
  <si>
    <t>Water Rate/Bill and maintenance</t>
  </si>
  <si>
    <t>500</t>
  </si>
  <si>
    <t>ENHANCE GOVERNANCE AND MANAGEMENT OF ACE AND THE PARTICIPATING UNIVERSITY</t>
  </si>
  <si>
    <t>01-300-3003</t>
  </si>
  <si>
    <t>Accounting Information System Software</t>
  </si>
  <si>
    <t>01-400-4004</t>
  </si>
  <si>
    <t>Staff Training</t>
  </si>
  <si>
    <t>01-700-7001</t>
  </si>
  <si>
    <t>Bank Charges</t>
  </si>
  <si>
    <t>UNIVERSITY OF BENIN,BENIN CITY</t>
  </si>
  <si>
    <t xml:space="preserve">         SOURCES AND USES OF FUND FOR THE PERIOD ENDED 30TH JUNE, 2016</t>
  </si>
  <si>
    <t>Currency: US Dollar ( $ )</t>
  </si>
  <si>
    <t>CREDIT NO: 5415 NG</t>
  </si>
  <si>
    <t>Naira</t>
  </si>
  <si>
    <t>LAST PERIOD  CUMULATIVE       (July - Dec., 2015)</t>
  </si>
  <si>
    <t>CURRENT PERIOD                    (Jan. - June,2016)</t>
  </si>
  <si>
    <t>CUMULATIVE 2016</t>
  </si>
  <si>
    <t>Receipts:</t>
  </si>
  <si>
    <t>IDA</t>
  </si>
  <si>
    <t>Application fees</t>
  </si>
  <si>
    <t>Clearance fees</t>
  </si>
  <si>
    <t>School fees</t>
  </si>
  <si>
    <t>Tender Fees</t>
  </si>
  <si>
    <t>Others</t>
  </si>
  <si>
    <t>Total Receipts</t>
  </si>
  <si>
    <t>Acct Category</t>
  </si>
  <si>
    <t>Payments:</t>
  </si>
  <si>
    <t>100</t>
  </si>
  <si>
    <t>300</t>
  </si>
  <si>
    <t>Total Payments</t>
  </si>
  <si>
    <t>Receipts Less Expenditure</t>
  </si>
  <si>
    <t>Opening Cash Balances</t>
  </si>
  <si>
    <t>Project Bank Account (ZENITH BANK PLC NAIRA ACCOUNT)</t>
  </si>
  <si>
    <t>IBRD/IDA Special Account (FIRST BANK /CBN UNIBEN PROJECT ACCOUNT)</t>
  </si>
  <si>
    <t>TOTAL OPENING CASH</t>
  </si>
  <si>
    <t>ADD : NET CHANGE IN CASH</t>
  </si>
  <si>
    <t>NET CASH AVAILABLE</t>
  </si>
  <si>
    <t>CLOSING CASH BALANCES</t>
  </si>
  <si>
    <t>PROJECT  BANK ACCOUNT (ZENITH BANK PLC DOM ACCOUNT)</t>
  </si>
  <si>
    <t>PROJECT  BANK ACCOUNT (ZENITH BANK PLC NAIRA ACCOUNT)</t>
  </si>
  <si>
    <t>IBRD/IDA SPECIAL ACCOUNT( CBN UNIBEN PROJECT ACCPOUNT)</t>
  </si>
  <si>
    <t>TOTAL CLOSING  CASH BALANCES</t>
  </si>
  <si>
    <t>Project Bank Account (ZENITH BANK PLC USD ACCOUNT)</t>
  </si>
  <si>
    <t>(37612709.35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</si>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</sst>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* #,##0.00\ ;* \(#,##0.00\);* \-#\ ;@\ "/>
    <numFmt numFmtId="165" formatCode="* #,##0.00\ ;* \(#,##0.00\);* \-#.00\ ;@\ "/>
    <numFmt numFmtId="166" formatCode="* #,##0\ ;* \(#,##0\);* \-#\ ;@\ "/>
  </numFmts>
  <fonts count="2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3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2"/>
      <color rgb="FF000000"/>
      <name val="TiMES NEW ROMANS"/>
      <charset val="1"/>
    </font>
    <font>
      <b/>
      <sz val="12"/>
      <color rgb="FF000000"/>
      <name val="TiMES NEW ROMANS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theme="1"/>
      <name val="Calibri"/>
      <family val="2"/>
      <charset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000000"/>
      <name val="TiMES NEW ROMANS"/>
      <charset val="1"/>
    </font>
    <font>
      <b/>
      <sz val="13"/>
      <color rgb="FF000000"/>
      <name val="Times New Roman"/>
      <family val="1"/>
    </font>
    <font>
      <b/>
      <sz val="11"/>
      <color rgb="FF000000"/>
      <name val="Time new romans"/>
      <charset val="1"/>
    </font>
    <font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Time new romans"/>
    </font>
    <font>
      <b/>
      <sz val="12"/>
      <color rgb="FF000000"/>
      <name val="Calibri"/>
      <family val="2"/>
    </font>
    <font>
      <b/>
      <sz val="11"/>
      <color rgb="FFFF0000"/>
      <name val="Time new romans"/>
      <charset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theme="4" tint="0.59999389629810485"/>
        <bgColor rgb="FFB9CDE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6F2"/>
        <bgColor rgb="FFC6D9F1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/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Border="0" applyProtection="0"/>
  </cellStyleXfs>
  <cellXfs count="187">
    <xf numFmtId="0" fontId="0" fillId="0" borderId="0" xfId="0"/>
    <xf numFmtId="0" fontId="1" fillId="0" borderId="1" xfId="1" applyBorder="1"/>
    <xf numFmtId="0" fontId="1" fillId="0" borderId="0" xfId="1"/>
    <xf numFmtId="0" fontId="3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/>
    <xf numFmtId="165" fontId="10" fillId="3" borderId="1" xfId="2" applyNumberFormat="1" applyFont="1" applyFill="1" applyBorder="1" applyAlignment="1" applyProtection="1"/>
    <xf numFmtId="0" fontId="10" fillId="3" borderId="1" xfId="1" applyFont="1" applyFill="1" applyBorder="1"/>
    <xf numFmtId="165" fontId="10" fillId="3" borderId="1" xfId="1" applyNumberFormat="1" applyFont="1" applyFill="1" applyBorder="1"/>
    <xf numFmtId="164" fontId="1" fillId="4" borderId="1" xfId="2" applyFill="1" applyBorder="1"/>
    <xf numFmtId="164" fontId="1" fillId="5" borderId="1" xfId="2" applyFill="1" applyBorder="1"/>
    <xf numFmtId="4" fontId="10" fillId="3" borderId="1" xfId="1" applyNumberFormat="1" applyFont="1" applyFill="1" applyBorder="1"/>
    <xf numFmtId="49" fontId="10" fillId="6" borderId="1" xfId="1" applyNumberFormat="1" applyFont="1" applyFill="1" applyBorder="1" applyAlignment="1">
      <alignment horizontal="center"/>
    </xf>
    <xf numFmtId="0" fontId="10" fillId="6" borderId="1" xfId="1" applyFont="1" applyFill="1" applyBorder="1"/>
    <xf numFmtId="165" fontId="10" fillId="7" borderId="1" xfId="2" applyNumberFormat="1" applyFont="1" applyFill="1" applyBorder="1" applyAlignment="1" applyProtection="1"/>
    <xf numFmtId="0" fontId="10" fillId="7" borderId="1" xfId="1" applyFont="1" applyFill="1" applyBorder="1"/>
    <xf numFmtId="4" fontId="10" fillId="7" borderId="1" xfId="1" applyNumberFormat="1" applyFont="1" applyFill="1" applyBorder="1"/>
    <xf numFmtId="0" fontId="10" fillId="2" borderId="1" xfId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0" fontId="3" fillId="0" borderId="1" xfId="1" applyFont="1" applyBorder="1"/>
    <xf numFmtId="165" fontId="11" fillId="8" borderId="1" xfId="1" applyNumberFormat="1" applyFont="1" applyFill="1" applyBorder="1"/>
    <xf numFmtId="4" fontId="10" fillId="7" borderId="5" xfId="1" applyNumberFormat="1" applyFont="1" applyFill="1" applyBorder="1"/>
    <xf numFmtId="0" fontId="10" fillId="0" borderId="1" xfId="1" applyFont="1" applyBorder="1"/>
    <xf numFmtId="164" fontId="8" fillId="8" borderId="1" xfId="2" applyFont="1" applyFill="1" applyBorder="1"/>
    <xf numFmtId="4" fontId="3" fillId="8" borderId="1" xfId="1" applyNumberFormat="1" applyFont="1" applyFill="1" applyBorder="1"/>
    <xf numFmtId="165" fontId="8" fillId="8" borderId="1" xfId="1" applyNumberFormat="1" applyFont="1" applyFill="1" applyBorder="1"/>
    <xf numFmtId="164" fontId="8" fillId="4" borderId="1" xfId="2" applyFont="1" applyFill="1" applyBorder="1"/>
    <xf numFmtId="164" fontId="8" fillId="5" borderId="1" xfId="2" applyFont="1" applyFill="1" applyBorder="1"/>
    <xf numFmtId="0" fontId="12" fillId="0" borderId="1" xfId="1" applyFont="1" applyBorder="1"/>
    <xf numFmtId="0" fontId="12" fillId="9" borderId="1" xfId="1" applyFont="1" applyFill="1" applyBorder="1"/>
    <xf numFmtId="49" fontId="3" fillId="0" borderId="1" xfId="1" applyNumberFormat="1" applyFont="1" applyBorder="1" applyAlignment="1">
      <alignment horizontal="center"/>
    </xf>
    <xf numFmtId="165" fontId="11" fillId="7" borderId="1" xfId="2" applyNumberFormat="1" applyFont="1" applyFill="1" applyBorder="1" applyAlignment="1" applyProtection="1"/>
    <xf numFmtId="0" fontId="11" fillId="7" borderId="1" xfId="1" applyFont="1" applyFill="1" applyBorder="1"/>
    <xf numFmtId="166" fontId="11" fillId="3" borderId="1" xfId="1" applyNumberFormat="1" applyFont="1" applyFill="1" applyBorder="1"/>
    <xf numFmtId="4" fontId="13" fillId="4" borderId="1" xfId="1" applyNumberFormat="1" applyFont="1" applyFill="1" applyBorder="1"/>
    <xf numFmtId="0" fontId="13" fillId="4" borderId="1" xfId="1" applyFont="1" applyFill="1" applyBorder="1"/>
    <xf numFmtId="4" fontId="11" fillId="5" borderId="1" xfId="1" applyNumberFormat="1" applyFont="1" applyFill="1" applyBorder="1"/>
    <xf numFmtId="165" fontId="11" fillId="7" borderId="1" xfId="1" applyNumberFormat="1" applyFont="1" applyFill="1" applyBorder="1"/>
    <xf numFmtId="4" fontId="11" fillId="7" borderId="1" xfId="1" applyNumberFormat="1" applyFont="1" applyFill="1" applyBorder="1"/>
    <xf numFmtId="164" fontId="11" fillId="4" borderId="1" xfId="2" applyFont="1" applyFill="1" applyBorder="1"/>
    <xf numFmtId="166" fontId="8" fillId="8" borderId="1" xfId="1" applyNumberFormat="1" applyFont="1" applyFill="1" applyBorder="1"/>
    <xf numFmtId="166" fontId="14" fillId="4" borderId="1" xfId="1" applyNumberFormat="1" applyFont="1" applyFill="1" applyBorder="1"/>
    <xf numFmtId="0" fontId="14" fillId="4" borderId="1" xfId="1" applyFont="1" applyFill="1" applyBorder="1"/>
    <xf numFmtId="4" fontId="14" fillId="4" borderId="1" xfId="1" applyNumberFormat="1" applyFont="1" applyFill="1" applyBorder="1"/>
    <xf numFmtId="4" fontId="8" fillId="5" borderId="1" xfId="1" applyNumberFormat="1" applyFont="1" applyFill="1" applyBorder="1"/>
    <xf numFmtId="49" fontId="3" fillId="0" borderId="1" xfId="1" applyNumberFormat="1" applyFont="1" applyBorder="1" applyAlignment="1">
      <alignment horizontal="center" vertical="center" wrapText="1"/>
    </xf>
    <xf numFmtId="3" fontId="10" fillId="7" borderId="1" xfId="1" applyNumberFormat="1" applyFont="1" applyFill="1" applyBorder="1"/>
    <xf numFmtId="166" fontId="10" fillId="3" borderId="1" xfId="1" applyNumberFormat="1" applyFont="1" applyFill="1" applyBorder="1"/>
    <xf numFmtId="4" fontId="12" fillId="4" borderId="1" xfId="1" applyNumberFormat="1" applyFont="1" applyFill="1" applyBorder="1"/>
    <xf numFmtId="0" fontId="12" fillId="4" borderId="1" xfId="1" applyFont="1" applyFill="1" applyBorder="1"/>
    <xf numFmtId="4" fontId="1" fillId="5" borderId="1" xfId="1" applyNumberFormat="1" applyFill="1" applyBorder="1"/>
    <xf numFmtId="166" fontId="3" fillId="8" borderId="1" xfId="1" applyNumberFormat="1" applyFont="1" applyFill="1" applyBorder="1"/>
    <xf numFmtId="4" fontId="15" fillId="4" borderId="1" xfId="1" applyNumberFormat="1" applyFont="1" applyFill="1" applyBorder="1"/>
    <xf numFmtId="4" fontId="15" fillId="5" borderId="1" xfId="1" applyNumberFormat="1" applyFont="1" applyFill="1" applyBorder="1"/>
    <xf numFmtId="0" fontId="3" fillId="0" borderId="1" xfId="1" applyFont="1" applyBorder="1" applyAlignment="1">
      <alignment wrapText="1"/>
    </xf>
    <xf numFmtId="166" fontId="11" fillId="7" borderId="1" xfId="1" applyNumberFormat="1" applyFont="1" applyFill="1" applyBorder="1"/>
    <xf numFmtId="0" fontId="11" fillId="5" borderId="1" xfId="1" applyFont="1" applyFill="1" applyBorder="1"/>
    <xf numFmtId="3" fontId="11" fillId="7" borderId="1" xfId="1" applyNumberFormat="1" applyFont="1" applyFill="1" applyBorder="1"/>
    <xf numFmtId="166" fontId="11" fillId="7" borderId="1" xfId="2" applyNumberFormat="1" applyFont="1" applyFill="1" applyBorder="1" applyAlignment="1" applyProtection="1"/>
    <xf numFmtId="39" fontId="13" fillId="4" borderId="1" xfId="1" applyNumberFormat="1" applyFont="1" applyFill="1" applyBorder="1"/>
    <xf numFmtId="0" fontId="10" fillId="0" borderId="0" xfId="1" applyFont="1"/>
    <xf numFmtId="164" fontId="16" fillId="5" borderId="1" xfId="2" applyFont="1" applyFill="1" applyBorder="1"/>
    <xf numFmtId="0" fontId="10" fillId="0" borderId="0" xfId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center"/>
    </xf>
    <xf numFmtId="0" fontId="16" fillId="0" borderId="0" xfId="1" applyFont="1"/>
    <xf numFmtId="0" fontId="11" fillId="0" borderId="0" xfId="1" applyFont="1"/>
    <xf numFmtId="0" fontId="16" fillId="0" borderId="0" xfId="1" applyFont="1" applyAlignment="1">
      <alignment horizontal="center"/>
    </xf>
    <xf numFmtId="164" fontId="16" fillId="0" borderId="0" xfId="1" applyNumberFormat="1" applyFont="1" applyAlignment="1">
      <alignment horizontal="center" wrapText="1"/>
    </xf>
    <xf numFmtId="0" fontId="19" fillId="0" borderId="0" xfId="1" applyFont="1" applyAlignment="1">
      <alignment horizontal="center" wrapText="1"/>
    </xf>
    <xf numFmtId="0" fontId="1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64" fontId="16" fillId="0" borderId="0" xfId="1" applyNumberFormat="1" applyFont="1" applyAlignment="1">
      <alignment wrapText="1"/>
    </xf>
    <xf numFmtId="0" fontId="19" fillId="0" borderId="0" xfId="1" applyFont="1"/>
    <xf numFmtId="0" fontId="8" fillId="0" borderId="0" xfId="1" applyFont="1"/>
    <xf numFmtId="0" fontId="4" fillId="2" borderId="6" xfId="1" applyFont="1" applyFill="1" applyBorder="1" applyAlignment="1">
      <alignment horizontal="left"/>
    </xf>
    <xf numFmtId="49" fontId="20" fillId="2" borderId="6" xfId="1" applyNumberFormat="1" applyFont="1" applyFill="1" applyBorder="1" applyAlignment="1">
      <alignment horizontal="center"/>
    </xf>
    <xf numFmtId="0" fontId="10" fillId="2" borderId="6" xfId="1" applyFont="1" applyFill="1" applyBorder="1"/>
    <xf numFmtId="164" fontId="3" fillId="2" borderId="6" xfId="1" applyNumberFormat="1" applyFont="1" applyFill="1" applyBorder="1"/>
    <xf numFmtId="4" fontId="19" fillId="2" borderId="6" xfId="1" applyNumberFormat="1" applyFont="1" applyFill="1" applyBorder="1"/>
    <xf numFmtId="4" fontId="8" fillId="2" borderId="6" xfId="1" applyNumberFormat="1" applyFont="1" applyFill="1" applyBorder="1"/>
    <xf numFmtId="0" fontId="4" fillId="6" borderId="6" xfId="1" applyFont="1" applyFill="1" applyBorder="1" applyAlignment="1">
      <alignment horizontal="left"/>
    </xf>
    <xf numFmtId="49" fontId="20" fillId="6" borderId="6" xfId="1" applyNumberFormat="1" applyFont="1" applyFill="1" applyBorder="1" applyAlignment="1">
      <alignment horizontal="center"/>
    </xf>
    <xf numFmtId="0" fontId="10" fillId="6" borderId="6" xfId="1" applyFont="1" applyFill="1" applyBorder="1"/>
    <xf numFmtId="164" fontId="3" fillId="6" borderId="6" xfId="1" applyNumberFormat="1" applyFont="1" applyFill="1" applyBorder="1"/>
    <xf numFmtId="4" fontId="8" fillId="6" borderId="6" xfId="1" applyNumberFormat="1" applyFont="1" applyFill="1" applyBorder="1"/>
    <xf numFmtId="4" fontId="19" fillId="6" borderId="6" xfId="1" applyNumberFormat="1" applyFont="1" applyFill="1" applyBorder="1"/>
    <xf numFmtId="0" fontId="10" fillId="2" borderId="6" xfId="1" applyFont="1" applyFill="1" applyBorder="1" applyAlignment="1">
      <alignment wrapText="1"/>
    </xf>
    <xf numFmtId="164" fontId="4" fillId="2" borderId="6" xfId="1" applyNumberFormat="1" applyFont="1" applyFill="1" applyBorder="1" applyAlignment="1">
      <alignment wrapText="1"/>
    </xf>
    <xf numFmtId="0" fontId="4" fillId="2" borderId="7" xfId="1" applyFont="1" applyFill="1" applyBorder="1" applyAlignment="1">
      <alignment horizontal="left"/>
    </xf>
    <xf numFmtId="49" fontId="20" fillId="2" borderId="7" xfId="1" applyNumberFormat="1" applyFont="1" applyFill="1" applyBorder="1" applyAlignment="1">
      <alignment horizontal="center"/>
    </xf>
    <xf numFmtId="0" fontId="10" fillId="2" borderId="7" xfId="1" applyFont="1" applyFill="1" applyBorder="1" applyAlignment="1">
      <alignment wrapText="1"/>
    </xf>
    <xf numFmtId="164" fontId="3" fillId="2" borderId="7" xfId="1" applyNumberFormat="1" applyFont="1" applyFill="1" applyBorder="1" applyAlignment="1">
      <alignment wrapText="1"/>
    </xf>
    <xf numFmtId="4" fontId="8" fillId="2" borderId="7" xfId="1" applyNumberFormat="1" applyFont="1" applyFill="1" applyBorder="1"/>
    <xf numFmtId="4" fontId="19" fillId="2" borderId="7" xfId="1" applyNumberFormat="1" applyFont="1" applyFill="1" applyBorder="1"/>
    <xf numFmtId="0" fontId="4" fillId="6" borderId="8" xfId="1" applyFont="1" applyFill="1" applyBorder="1" applyAlignment="1">
      <alignment horizontal="left"/>
    </xf>
    <xf numFmtId="49" fontId="4" fillId="6" borderId="9" xfId="1" applyNumberFormat="1" applyFont="1" applyFill="1" applyBorder="1" applyAlignment="1">
      <alignment horizontal="center"/>
    </xf>
    <xf numFmtId="0" fontId="3" fillId="6" borderId="9" xfId="1" applyFont="1" applyFill="1" applyBorder="1"/>
    <xf numFmtId="164" fontId="3" fillId="6" borderId="9" xfId="1" applyNumberFormat="1" applyFont="1" applyFill="1" applyBorder="1"/>
    <xf numFmtId="4" fontId="19" fillId="6" borderId="9" xfId="1" applyNumberFormat="1" applyFont="1" applyFill="1" applyBorder="1"/>
    <xf numFmtId="4" fontId="8" fillId="2" borderId="9" xfId="1" applyNumberFormat="1" applyFont="1" applyFill="1" applyBorder="1"/>
    <xf numFmtId="0" fontId="21" fillId="0" borderId="0" xfId="1" applyFont="1"/>
    <xf numFmtId="0" fontId="22" fillId="0" borderId="0" xfId="1" applyFont="1"/>
    <xf numFmtId="164" fontId="16" fillId="0" borderId="0" xfId="1" applyNumberFormat="1" applyFont="1"/>
    <xf numFmtId="164" fontId="0" fillId="0" borderId="0" xfId="2" applyFont="1" applyBorder="1" applyAlignment="1" applyProtection="1"/>
    <xf numFmtId="164" fontId="16" fillId="0" borderId="0" xfId="2" applyFont="1" applyBorder="1" applyAlignment="1" applyProtection="1"/>
    <xf numFmtId="164" fontId="19" fillId="0" borderId="0" xfId="2" applyFont="1" applyBorder="1" applyAlignment="1" applyProtection="1"/>
    <xf numFmtId="164" fontId="8" fillId="0" borderId="0" xfId="2" applyFont="1" applyBorder="1" applyAlignment="1" applyProtection="1"/>
    <xf numFmtId="0" fontId="20" fillId="2" borderId="10" xfId="1" applyFont="1" applyFill="1" applyBorder="1" applyAlignment="1">
      <alignment horizontal="left" wrapText="1"/>
    </xf>
    <xf numFmtId="49" fontId="4" fillId="2" borderId="10" xfId="1" applyNumberFormat="1" applyFont="1" applyFill="1" applyBorder="1" applyAlignment="1">
      <alignment horizontal="center"/>
    </xf>
    <xf numFmtId="0" fontId="10" fillId="2" borderId="10" xfId="1" applyFont="1" applyFill="1" applyBorder="1"/>
    <xf numFmtId="164" fontId="3" fillId="2" borderId="10" xfId="1" applyNumberFormat="1" applyFont="1" applyFill="1" applyBorder="1"/>
    <xf numFmtId="165" fontId="19" fillId="2" borderId="10" xfId="1" applyNumberFormat="1" applyFont="1" applyFill="1" applyBorder="1"/>
    <xf numFmtId="166" fontId="19" fillId="2" borderId="10" xfId="2" applyNumberFormat="1" applyFont="1" applyFill="1" applyBorder="1" applyAlignment="1" applyProtection="1"/>
    <xf numFmtId="0" fontId="20" fillId="6" borderId="6" xfId="1" applyFont="1" applyFill="1" applyBorder="1" applyAlignment="1">
      <alignment horizontal="left" wrapText="1"/>
    </xf>
    <xf numFmtId="49" fontId="4" fillId="6" borderId="6" xfId="1" applyNumberFormat="1" applyFont="1" applyFill="1" applyBorder="1" applyAlignment="1">
      <alignment horizontal="center"/>
    </xf>
    <xf numFmtId="165" fontId="19" fillId="6" borderId="6" xfId="1" applyNumberFormat="1" applyFont="1" applyFill="1" applyBorder="1"/>
    <xf numFmtId="166" fontId="19" fillId="6" borderId="6" xfId="2" applyNumberFormat="1" applyFont="1" applyFill="1" applyBorder="1" applyAlignment="1" applyProtection="1"/>
    <xf numFmtId="0" fontId="20" fillId="2" borderId="6" xfId="1" applyFont="1" applyFill="1" applyBorder="1" applyAlignment="1">
      <alignment horizontal="left" wrapText="1"/>
    </xf>
    <xf numFmtId="49" fontId="4" fillId="2" borderId="6" xfId="1" applyNumberFormat="1" applyFont="1" applyFill="1" applyBorder="1" applyAlignment="1">
      <alignment horizontal="center"/>
    </xf>
    <xf numFmtId="165" fontId="19" fillId="2" borderId="6" xfId="1" applyNumberFormat="1" applyFont="1" applyFill="1" applyBorder="1"/>
    <xf numFmtId="0" fontId="19" fillId="2" borderId="6" xfId="1" applyFont="1" applyFill="1" applyBorder="1"/>
    <xf numFmtId="0" fontId="19" fillId="6" borderId="6" xfId="1" applyFont="1" applyFill="1" applyBorder="1"/>
    <xf numFmtId="0" fontId="20" fillId="6" borderId="7" xfId="1" applyFont="1" applyFill="1" applyBorder="1" applyAlignment="1">
      <alignment horizontal="left" wrapText="1"/>
    </xf>
    <xf numFmtId="49" fontId="20" fillId="6" borderId="7" xfId="1" applyNumberFormat="1" applyFont="1" applyFill="1" applyBorder="1" applyAlignment="1">
      <alignment horizontal="center"/>
    </xf>
    <xf numFmtId="0" fontId="10" fillId="6" borderId="7" xfId="1" applyFont="1" applyFill="1" applyBorder="1"/>
    <xf numFmtId="164" fontId="3" fillId="6" borderId="7" xfId="1" applyNumberFormat="1" applyFont="1" applyFill="1" applyBorder="1"/>
    <xf numFmtId="0" fontId="19" fillId="6" borderId="7" xfId="1" applyFont="1" applyFill="1" applyBorder="1"/>
    <xf numFmtId="0" fontId="4" fillId="6" borderId="11" xfId="1" applyFont="1" applyFill="1" applyBorder="1" applyAlignment="1">
      <alignment horizontal="left" wrapText="1"/>
    </xf>
    <xf numFmtId="49" fontId="20" fillId="6" borderId="12" xfId="1" applyNumberFormat="1" applyFont="1" applyFill="1" applyBorder="1" applyAlignment="1">
      <alignment horizontal="center"/>
    </xf>
    <xf numFmtId="0" fontId="10" fillId="6" borderId="12" xfId="1" applyFont="1" applyFill="1" applyBorder="1"/>
    <xf numFmtId="164" fontId="3" fillId="6" borderId="12" xfId="1" applyNumberFormat="1" applyFont="1" applyFill="1" applyBorder="1"/>
    <xf numFmtId="4" fontId="19" fillId="6" borderId="12" xfId="1" applyNumberFormat="1" applyFont="1" applyFill="1" applyBorder="1"/>
    <xf numFmtId="4" fontId="8" fillId="2" borderId="13" xfId="1" applyNumberFormat="1" applyFont="1" applyFill="1" applyBorder="1"/>
    <xf numFmtId="4" fontId="8" fillId="6" borderId="6" xfId="2" applyNumberFormat="1" applyFont="1" applyFill="1" applyBorder="1" applyAlignment="1" applyProtection="1"/>
    <xf numFmtId="0" fontId="10" fillId="6" borderId="6" xfId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wrapText="1"/>
    </xf>
    <xf numFmtId="0" fontId="20" fillId="6" borderId="6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center"/>
    </xf>
    <xf numFmtId="4" fontId="8" fillId="2" borderId="6" xfId="2" applyNumberFormat="1" applyFont="1" applyFill="1" applyBorder="1" applyAlignment="1" applyProtection="1"/>
    <xf numFmtId="0" fontId="20" fillId="2" borderId="6" xfId="1" applyFont="1" applyFill="1" applyBorder="1" applyAlignment="1">
      <alignment horizontal="left"/>
    </xf>
    <xf numFmtId="0" fontId="20" fillId="6" borderId="6" xfId="1" applyFont="1" applyFill="1" applyBorder="1" applyAlignment="1">
      <alignment horizontal="left"/>
    </xf>
    <xf numFmtId="166" fontId="8" fillId="6" borderId="6" xfId="2" applyNumberFormat="1" applyFont="1" applyFill="1" applyBorder="1" applyAlignment="1" applyProtection="1"/>
    <xf numFmtId="166" fontId="8" fillId="6" borderId="0" xfId="2" applyNumberFormat="1" applyFont="1" applyFill="1" applyBorder="1" applyAlignment="1" applyProtection="1"/>
    <xf numFmtId="4" fontId="8" fillId="0" borderId="0" xfId="1" applyNumberFormat="1" applyFont="1"/>
    <xf numFmtId="165" fontId="8" fillId="2" borderId="6" xfId="2" applyNumberFormat="1" applyFont="1" applyFill="1" applyBorder="1" applyAlignment="1" applyProtection="1"/>
    <xf numFmtId="0" fontId="1" fillId="0" borderId="0" xfId="1" applyAlignment="1">
      <alignment wrapText="1"/>
    </xf>
    <xf numFmtId="166" fontId="8" fillId="2" borderId="6" xfId="2" applyNumberFormat="1" applyFont="1" applyFill="1" applyBorder="1" applyAlignment="1" applyProtection="1"/>
    <xf numFmtId="4" fontId="19" fillId="2" borderId="6" xfId="1" applyNumberFormat="1" applyFont="1" applyFill="1" applyBorder="1" applyAlignment="1">
      <alignment wrapText="1"/>
    </xf>
    <xf numFmtId="49" fontId="10" fillId="6" borderId="6" xfId="1" applyNumberFormat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49" fontId="10" fillId="2" borderId="6" xfId="1" applyNumberFormat="1" applyFont="1" applyFill="1" applyBorder="1" applyAlignment="1">
      <alignment horizontal="center"/>
    </xf>
    <xf numFmtId="4" fontId="23" fillId="2" borderId="6" xfId="1" applyNumberFormat="1" applyFont="1" applyFill="1" applyBorder="1"/>
    <xf numFmtId="165" fontId="8" fillId="6" borderId="6" xfId="2" applyNumberFormat="1" applyFont="1" applyFill="1" applyBorder="1" applyAlignment="1" applyProtection="1"/>
    <xf numFmtId="4" fontId="24" fillId="0" borderId="0" xfId="1" applyNumberFormat="1" applyFont="1"/>
    <xf numFmtId="4" fontId="22" fillId="0" borderId="0" xfId="1" applyNumberFormat="1" applyFont="1"/>
    <xf numFmtId="4" fontId="9" fillId="0" borderId="0" xfId="1" applyNumberFormat="1" applyFont="1"/>
    <xf numFmtId="4" fontId="1" fillId="0" borderId="0" xfId="1" applyNumberFormat="1"/>
    <xf numFmtId="4" fontId="8" fillId="10" borderId="0" xfId="1" applyNumberFormat="1" applyFont="1" applyFill="1"/>
    <xf numFmtId="165" fontId="25" fillId="2" borderId="10" xfId="1" applyNumberFormat="1" applyFont="1" applyFill="1" applyBorder="1"/>
    <xf numFmtId="165" fontId="25" fillId="6" borderId="6" xfId="1" applyNumberFormat="1" applyFont="1" applyFill="1" applyBorder="1"/>
    <xf numFmtId="4" fontId="26" fillId="2" borderId="7" xfId="1" applyNumberFormat="1" applyFont="1" applyFill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4" fontId="27" fillId="7" borderId="1" xfId="1" applyNumberFormat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s%20Enobakare/Desktop/CERHI%20IFR-2016%20Half%20Yea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OF FUND BY PROJECT ACTIVITY"/>
      <sheetName val="Sheet1"/>
      <sheetName val="SUMMARY OF USE OF FUND BY PROJE"/>
      <sheetName val="Sources &amp; Uses of Funds"/>
      <sheetName val="Sources &amp; Uses of Funds(new)"/>
    </sheetNames>
    <sheetDataSet>
      <sheetData sheetId="0"/>
      <sheetData sheetId="1"/>
      <sheetData sheetId="2">
        <row r="11">
          <cell r="D11">
            <v>27520906.75</v>
          </cell>
        </row>
        <row r="13">
          <cell r="D13">
            <v>33246517.25</v>
          </cell>
        </row>
        <row r="15">
          <cell r="D15">
            <v>1109860</v>
          </cell>
        </row>
        <row r="17">
          <cell r="D17">
            <v>3335550</v>
          </cell>
        </row>
        <row r="19">
          <cell r="D19">
            <v>711687.14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18" zoomScale="90" zoomScaleNormal="90" workbookViewId="0">
      <selection activeCell="D29" sqref="D29"/>
    </sheetView>
  </sheetViews>
  <sheetFormatPr defaultColWidth="9.140625" defaultRowHeight="15"/>
  <cols>
    <col min="1" max="1" width="12.28515625" style="2" customWidth="1"/>
    <col min="2" max="2" width="44.5703125" style="2" customWidth="1"/>
    <col min="3" max="3" width="17.28515625" style="2" customWidth="1"/>
    <col min="4" max="4" width="16.42578125" style="2" customWidth="1"/>
    <col min="5" max="5" width="15.5703125" style="2" customWidth="1"/>
    <col min="6" max="6" width="16.140625" style="2" customWidth="1"/>
    <col min="7" max="7" width="15.42578125" style="2" customWidth="1"/>
    <col min="8" max="8" width="16.85546875" style="2" customWidth="1"/>
    <col min="9" max="9" width="17.140625" style="2" customWidth="1"/>
    <col min="10" max="10" width="15" style="2" customWidth="1"/>
    <col min="11" max="11" width="16.28515625" style="2" customWidth="1"/>
    <col min="12" max="16384" width="9.140625" style="2"/>
  </cols>
  <sheetData>
    <row r="1" spans="1:11" ht="16.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>
      <c r="A3" s="3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/>
      <c r="C4" s="177" t="s">
        <v>2</v>
      </c>
      <c r="D4" s="177"/>
      <c r="E4" s="177"/>
      <c r="F4" s="178" t="s">
        <v>3</v>
      </c>
      <c r="G4" s="179"/>
      <c r="H4" s="180"/>
      <c r="I4" s="181" t="s">
        <v>4</v>
      </c>
      <c r="J4" s="182"/>
      <c r="K4" s="183"/>
    </row>
    <row r="5" spans="1:11" ht="56.25" customHeight="1">
      <c r="A5" s="4" t="s">
        <v>5</v>
      </c>
      <c r="B5" s="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6" t="s">
        <v>6</v>
      </c>
      <c r="J5" s="7" t="s">
        <v>7</v>
      </c>
      <c r="K5" s="6" t="s">
        <v>8</v>
      </c>
    </row>
    <row r="6" spans="1:11" ht="31.5">
      <c r="A6" s="8">
        <v>100</v>
      </c>
      <c r="B6" s="4" t="s">
        <v>9</v>
      </c>
      <c r="C6" s="8"/>
      <c r="D6" s="9"/>
      <c r="E6" s="9"/>
      <c r="F6" s="1"/>
      <c r="G6" s="1"/>
      <c r="H6" s="1"/>
      <c r="I6" s="1"/>
      <c r="J6" s="1"/>
      <c r="K6" s="1"/>
    </row>
    <row r="7" spans="1:11">
      <c r="A7" s="10" t="s">
        <v>10</v>
      </c>
      <c r="B7" s="11" t="s">
        <v>11</v>
      </c>
      <c r="C7" s="12">
        <v>10000000</v>
      </c>
      <c r="D7" s="13">
        <v>0</v>
      </c>
      <c r="E7" s="14">
        <f>C7-D7</f>
        <v>10000000</v>
      </c>
      <c r="F7" s="15">
        <v>1000000</v>
      </c>
      <c r="G7" s="15">
        <v>0</v>
      </c>
      <c r="H7" s="15">
        <f>F7-G7</f>
        <v>1000000</v>
      </c>
      <c r="I7" s="16">
        <f>C7+F7</f>
        <v>11000000</v>
      </c>
      <c r="J7" s="16">
        <f>D7+G7</f>
        <v>0</v>
      </c>
      <c r="K7" s="16">
        <f>E7+H7</f>
        <v>11000000</v>
      </c>
    </row>
    <row r="8" spans="1:11">
      <c r="A8" s="10" t="s">
        <v>12</v>
      </c>
      <c r="B8" s="11" t="s">
        <v>13</v>
      </c>
      <c r="C8" s="12">
        <v>5000000</v>
      </c>
      <c r="D8" s="13">
        <v>0</v>
      </c>
      <c r="E8" s="14">
        <f t="shared" ref="E8:E18" si="0">C8-D8</f>
        <v>5000000</v>
      </c>
      <c r="F8" s="15">
        <v>500000</v>
      </c>
      <c r="G8" s="15">
        <v>0</v>
      </c>
      <c r="H8" s="15">
        <f t="shared" ref="H8:H18" si="1">F8-G8</f>
        <v>500000</v>
      </c>
      <c r="I8" s="16">
        <f t="shared" ref="I8:K18" si="2">C8+F8</f>
        <v>5500000</v>
      </c>
      <c r="J8" s="16">
        <f t="shared" si="2"/>
        <v>0</v>
      </c>
      <c r="K8" s="16">
        <f t="shared" si="2"/>
        <v>5500000</v>
      </c>
    </row>
    <row r="9" spans="1:11">
      <c r="A9" s="10" t="s">
        <v>14</v>
      </c>
      <c r="B9" s="11" t="s">
        <v>15</v>
      </c>
      <c r="C9" s="12">
        <v>9500000</v>
      </c>
      <c r="D9" s="13">
        <v>0</v>
      </c>
      <c r="E9" s="14">
        <f t="shared" si="0"/>
        <v>9500000</v>
      </c>
      <c r="F9" s="15">
        <v>1000000</v>
      </c>
      <c r="G9" s="15">
        <v>0</v>
      </c>
      <c r="H9" s="15">
        <f t="shared" si="1"/>
        <v>1000000</v>
      </c>
      <c r="I9" s="16">
        <f t="shared" si="2"/>
        <v>10500000</v>
      </c>
      <c r="J9" s="16">
        <f t="shared" si="2"/>
        <v>0</v>
      </c>
      <c r="K9" s="16">
        <f t="shared" si="2"/>
        <v>10500000</v>
      </c>
    </row>
    <row r="10" spans="1:11">
      <c r="A10" s="10" t="s">
        <v>16</v>
      </c>
      <c r="B10" s="11" t="s">
        <v>17</v>
      </c>
      <c r="C10" s="12">
        <v>18000000</v>
      </c>
      <c r="D10" s="17">
        <v>16275000</v>
      </c>
      <c r="E10" s="14">
        <f t="shared" si="0"/>
        <v>1725000</v>
      </c>
      <c r="F10" s="15">
        <v>21000000</v>
      </c>
      <c r="G10" s="15">
        <v>0</v>
      </c>
      <c r="H10" s="15">
        <f t="shared" si="1"/>
        <v>21000000</v>
      </c>
      <c r="I10" s="16">
        <f t="shared" si="2"/>
        <v>39000000</v>
      </c>
      <c r="J10" s="16">
        <f t="shared" si="2"/>
        <v>16275000</v>
      </c>
      <c r="K10" s="16">
        <f t="shared" si="2"/>
        <v>22725000</v>
      </c>
    </row>
    <row r="11" spans="1:11">
      <c r="A11" s="18" t="s">
        <v>18</v>
      </c>
      <c r="B11" s="19" t="s">
        <v>19</v>
      </c>
      <c r="C11" s="20">
        <v>3000000</v>
      </c>
      <c r="D11" s="21">
        <v>0</v>
      </c>
      <c r="E11" s="14">
        <f t="shared" si="0"/>
        <v>3000000</v>
      </c>
      <c r="F11" s="15">
        <v>3000000</v>
      </c>
      <c r="G11" s="15">
        <v>0</v>
      </c>
      <c r="H11" s="15">
        <f t="shared" si="1"/>
        <v>3000000</v>
      </c>
      <c r="I11" s="16">
        <f t="shared" si="2"/>
        <v>6000000</v>
      </c>
      <c r="J11" s="16">
        <f t="shared" si="2"/>
        <v>0</v>
      </c>
      <c r="K11" s="16">
        <f t="shared" si="2"/>
        <v>6000000</v>
      </c>
    </row>
    <row r="12" spans="1:11">
      <c r="A12" s="10" t="s">
        <v>20</v>
      </c>
      <c r="B12" s="11" t="s">
        <v>21</v>
      </c>
      <c r="C12" s="20">
        <v>20000000</v>
      </c>
      <c r="D12" s="21">
        <v>0</v>
      </c>
      <c r="E12" s="14">
        <f t="shared" si="0"/>
        <v>20000000</v>
      </c>
      <c r="F12" s="15">
        <v>0</v>
      </c>
      <c r="G12" s="15">
        <v>0</v>
      </c>
      <c r="H12" s="15">
        <f t="shared" si="1"/>
        <v>0</v>
      </c>
      <c r="I12" s="16">
        <f t="shared" si="2"/>
        <v>20000000</v>
      </c>
      <c r="J12" s="16">
        <f t="shared" si="2"/>
        <v>0</v>
      </c>
      <c r="K12" s="16">
        <f t="shared" si="2"/>
        <v>20000000</v>
      </c>
    </row>
    <row r="13" spans="1:11">
      <c r="A13" s="18" t="s">
        <v>22</v>
      </c>
      <c r="B13" s="19" t="s">
        <v>23</v>
      </c>
      <c r="C13" s="20">
        <v>15000000</v>
      </c>
      <c r="D13" s="22">
        <v>1839691.25</v>
      </c>
      <c r="E13" s="14">
        <f t="shared" si="0"/>
        <v>13160308.75</v>
      </c>
      <c r="F13" s="15">
        <v>7000000</v>
      </c>
      <c r="G13" s="15">
        <v>3627447.25</v>
      </c>
      <c r="H13" s="15">
        <f t="shared" si="1"/>
        <v>3372552.75</v>
      </c>
      <c r="I13" s="16">
        <f t="shared" si="2"/>
        <v>22000000</v>
      </c>
      <c r="J13" s="16">
        <f t="shared" si="2"/>
        <v>5467138.5</v>
      </c>
      <c r="K13" s="16">
        <f t="shared" si="2"/>
        <v>16532861.5</v>
      </c>
    </row>
    <row r="14" spans="1:11">
      <c r="A14" s="10" t="s">
        <v>24</v>
      </c>
      <c r="B14" s="11" t="s">
        <v>25</v>
      </c>
      <c r="C14" s="20">
        <v>4000000</v>
      </c>
      <c r="D14" s="22">
        <v>20000</v>
      </c>
      <c r="E14" s="14">
        <f t="shared" si="0"/>
        <v>3980000</v>
      </c>
      <c r="F14" s="15">
        <v>200000</v>
      </c>
      <c r="G14" s="15">
        <v>0</v>
      </c>
      <c r="H14" s="15">
        <f t="shared" si="1"/>
        <v>200000</v>
      </c>
      <c r="I14" s="16">
        <f t="shared" si="2"/>
        <v>4200000</v>
      </c>
      <c r="J14" s="16">
        <f t="shared" si="2"/>
        <v>20000</v>
      </c>
      <c r="K14" s="16">
        <f t="shared" si="2"/>
        <v>4180000</v>
      </c>
    </row>
    <row r="15" spans="1:11">
      <c r="A15" s="18" t="s">
        <v>26</v>
      </c>
      <c r="B15" s="19" t="s">
        <v>27</v>
      </c>
      <c r="C15" s="20">
        <v>6000000</v>
      </c>
      <c r="D15" s="22">
        <v>269918.5</v>
      </c>
      <c r="E15" s="14">
        <f t="shared" si="0"/>
        <v>5730081.5</v>
      </c>
      <c r="F15" s="15">
        <v>2000000</v>
      </c>
      <c r="G15" s="15">
        <v>45738</v>
      </c>
      <c r="H15" s="15">
        <f t="shared" si="1"/>
        <v>1954262</v>
      </c>
      <c r="I15" s="16">
        <f t="shared" si="2"/>
        <v>8000000</v>
      </c>
      <c r="J15" s="16">
        <f t="shared" si="2"/>
        <v>315656.5</v>
      </c>
      <c r="K15" s="16">
        <f t="shared" si="2"/>
        <v>7684343.5</v>
      </c>
    </row>
    <row r="16" spans="1:11">
      <c r="A16" s="10" t="s">
        <v>28</v>
      </c>
      <c r="B16" s="23" t="s">
        <v>29</v>
      </c>
      <c r="C16" s="20">
        <v>2700000</v>
      </c>
      <c r="D16" s="21">
        <v>0</v>
      </c>
      <c r="E16" s="14">
        <f t="shared" si="0"/>
        <v>2700000</v>
      </c>
      <c r="F16" s="15">
        <v>250000</v>
      </c>
      <c r="G16" s="15">
        <v>0</v>
      </c>
      <c r="H16" s="15">
        <f t="shared" si="1"/>
        <v>250000</v>
      </c>
      <c r="I16" s="16">
        <f t="shared" si="2"/>
        <v>2950000</v>
      </c>
      <c r="J16" s="16">
        <f t="shared" si="2"/>
        <v>0</v>
      </c>
      <c r="K16" s="16">
        <f t="shared" si="2"/>
        <v>2950000</v>
      </c>
    </row>
    <row r="17" spans="1:11">
      <c r="A17" s="18" t="s">
        <v>30</v>
      </c>
      <c r="B17" s="19" t="s">
        <v>31</v>
      </c>
      <c r="C17" s="20">
        <v>20000000</v>
      </c>
      <c r="D17" s="22">
        <v>9116297</v>
      </c>
      <c r="E17" s="14">
        <f t="shared" si="0"/>
        <v>10883703</v>
      </c>
      <c r="F17" s="15">
        <v>10000000</v>
      </c>
      <c r="G17" s="15">
        <v>1650449</v>
      </c>
      <c r="H17" s="15">
        <f t="shared" si="1"/>
        <v>8349551</v>
      </c>
      <c r="I17" s="16">
        <f t="shared" si="2"/>
        <v>30000000</v>
      </c>
      <c r="J17" s="16">
        <f t="shared" si="2"/>
        <v>10766746</v>
      </c>
      <c r="K17" s="16">
        <f t="shared" si="2"/>
        <v>19233254</v>
      </c>
    </row>
    <row r="18" spans="1:11">
      <c r="A18" s="24" t="s">
        <v>32</v>
      </c>
      <c r="B18" s="25" t="s">
        <v>33</v>
      </c>
      <c r="C18" s="26">
        <v>2000000</v>
      </c>
      <c r="D18" s="27">
        <v>0</v>
      </c>
      <c r="E18" s="14">
        <f t="shared" si="0"/>
        <v>2000000</v>
      </c>
      <c r="F18" s="15">
        <v>2000000</v>
      </c>
      <c r="G18" s="15">
        <v>0</v>
      </c>
      <c r="H18" s="15">
        <f t="shared" si="1"/>
        <v>2000000</v>
      </c>
      <c r="I18" s="16">
        <f t="shared" si="2"/>
        <v>4000000</v>
      </c>
      <c r="J18" s="16">
        <f t="shared" si="2"/>
        <v>0</v>
      </c>
      <c r="K18" s="16">
        <f t="shared" si="2"/>
        <v>4000000</v>
      </c>
    </row>
    <row r="19" spans="1:11">
      <c r="A19" s="24"/>
      <c r="B19" s="28" t="s">
        <v>34</v>
      </c>
      <c r="C19" s="29">
        <f>SUM(C6:C18)</f>
        <v>115200000</v>
      </c>
      <c r="D19" s="30">
        <f t="shared" ref="D19:K19" si="3">SUM(D7:D18)</f>
        <v>27520906.75</v>
      </c>
      <c r="E19" s="31">
        <f t="shared" si="3"/>
        <v>87679093.25</v>
      </c>
      <c r="F19" s="32">
        <f t="shared" si="3"/>
        <v>47950000</v>
      </c>
      <c r="G19" s="32">
        <f t="shared" si="3"/>
        <v>5323634.25</v>
      </c>
      <c r="H19" s="32">
        <f t="shared" si="3"/>
        <v>42626365.75</v>
      </c>
      <c r="I19" s="33">
        <f t="shared" si="3"/>
        <v>163150000</v>
      </c>
      <c r="J19" s="33">
        <f t="shared" si="3"/>
        <v>32844541</v>
      </c>
      <c r="K19" s="33">
        <f t="shared" si="3"/>
        <v>130305459</v>
      </c>
    </row>
    <row r="20" spans="1:11">
      <c r="A20" s="24"/>
      <c r="B20" s="28"/>
      <c r="C20" s="28"/>
      <c r="D20" s="28"/>
      <c r="E20" s="28"/>
      <c r="F20" s="34"/>
      <c r="G20" s="34"/>
      <c r="H20" s="35"/>
      <c r="I20" s="1"/>
      <c r="J20" s="1"/>
      <c r="K20" s="1"/>
    </row>
    <row r="21" spans="1:11" ht="63">
      <c r="A21" s="36" t="s">
        <v>35</v>
      </c>
      <c r="B21" s="4" t="s">
        <v>36</v>
      </c>
      <c r="C21" s="28"/>
      <c r="D21" s="28"/>
      <c r="E21" s="28"/>
      <c r="F21" s="34"/>
      <c r="G21" s="34" t="s">
        <v>121</v>
      </c>
      <c r="H21" s="34"/>
      <c r="I21" s="1"/>
      <c r="J21" s="1"/>
      <c r="K21" s="1"/>
    </row>
    <row r="22" spans="1:11">
      <c r="A22" s="10" t="s">
        <v>37</v>
      </c>
      <c r="B22" s="23" t="s">
        <v>38</v>
      </c>
      <c r="C22" s="37">
        <v>22500000</v>
      </c>
      <c r="D22" s="38">
        <v>0</v>
      </c>
      <c r="E22" s="39">
        <f t="shared" ref="E22:E32" si="4">C22-D22</f>
        <v>22500000</v>
      </c>
      <c r="F22" s="40">
        <v>2500000</v>
      </c>
      <c r="G22" s="41">
        <v>0</v>
      </c>
      <c r="H22" s="40">
        <f t="shared" ref="H22:H32" si="5">F22-G22</f>
        <v>2500000</v>
      </c>
      <c r="I22" s="42">
        <f>C22+F22</f>
        <v>25000000</v>
      </c>
      <c r="J22" s="42">
        <f>D22+G22</f>
        <v>0</v>
      </c>
      <c r="K22" s="42">
        <f>E22+H22</f>
        <v>25000000</v>
      </c>
    </row>
    <row r="23" spans="1:11">
      <c r="A23" s="18" t="s">
        <v>39</v>
      </c>
      <c r="B23" s="19" t="s">
        <v>40</v>
      </c>
      <c r="C23" s="43">
        <v>15320500</v>
      </c>
      <c r="D23" s="44">
        <v>8734050</v>
      </c>
      <c r="E23" s="39">
        <f t="shared" si="4"/>
        <v>6586450</v>
      </c>
      <c r="F23" s="40">
        <v>3036000</v>
      </c>
      <c r="G23" s="41">
        <v>0</v>
      </c>
      <c r="H23" s="40">
        <f t="shared" si="5"/>
        <v>3036000</v>
      </c>
      <c r="I23" s="42">
        <f t="shared" ref="I23:K32" si="6">C23+F23</f>
        <v>18356500</v>
      </c>
      <c r="J23" s="42">
        <f t="shared" si="6"/>
        <v>8734050</v>
      </c>
      <c r="K23" s="42">
        <f t="shared" si="6"/>
        <v>9622450</v>
      </c>
    </row>
    <row r="24" spans="1:11">
      <c r="A24" s="10" t="s">
        <v>41</v>
      </c>
      <c r="B24" s="11" t="s">
        <v>42</v>
      </c>
      <c r="C24" s="43">
        <v>5000000</v>
      </c>
      <c r="D24" s="38">
        <v>0</v>
      </c>
      <c r="E24" s="39">
        <f t="shared" si="4"/>
        <v>5000000</v>
      </c>
      <c r="F24" s="41">
        <v>0</v>
      </c>
      <c r="G24" s="41">
        <v>0</v>
      </c>
      <c r="H24" s="40">
        <f t="shared" si="5"/>
        <v>0</v>
      </c>
      <c r="I24" s="42">
        <f t="shared" si="6"/>
        <v>5000000</v>
      </c>
      <c r="J24" s="42">
        <f t="shared" si="6"/>
        <v>0</v>
      </c>
      <c r="K24" s="42">
        <f t="shared" si="6"/>
        <v>5000000</v>
      </c>
    </row>
    <row r="25" spans="1:11">
      <c r="A25" s="18" t="s">
        <v>43</v>
      </c>
      <c r="B25" s="19" t="s">
        <v>44</v>
      </c>
      <c r="C25" s="43">
        <v>95000000</v>
      </c>
      <c r="D25" s="186">
        <v>19159298.75</v>
      </c>
      <c r="E25" s="39">
        <f t="shared" si="4"/>
        <v>75840701.25</v>
      </c>
      <c r="F25" s="45">
        <v>80000000</v>
      </c>
      <c r="G25" s="41">
        <v>0</v>
      </c>
      <c r="H25" s="40">
        <f t="shared" si="5"/>
        <v>80000000</v>
      </c>
      <c r="I25" s="42">
        <f t="shared" si="6"/>
        <v>175000000</v>
      </c>
      <c r="J25" s="42">
        <f t="shared" si="6"/>
        <v>19159298.75</v>
      </c>
      <c r="K25" s="42">
        <f t="shared" si="6"/>
        <v>155840701.25</v>
      </c>
    </row>
    <row r="26" spans="1:11">
      <c r="A26" s="10" t="s">
        <v>45</v>
      </c>
      <c r="B26" s="11" t="s">
        <v>46</v>
      </c>
      <c r="C26" s="43">
        <v>10000000</v>
      </c>
      <c r="D26" s="186">
        <v>445159</v>
      </c>
      <c r="E26" s="39">
        <f t="shared" si="4"/>
        <v>9554841</v>
      </c>
      <c r="F26" s="40">
        <v>2000000</v>
      </c>
      <c r="G26" s="41">
        <v>0</v>
      </c>
      <c r="H26" s="40">
        <f t="shared" si="5"/>
        <v>2000000</v>
      </c>
      <c r="I26" s="42">
        <f t="shared" si="6"/>
        <v>12000000</v>
      </c>
      <c r="J26" s="42">
        <f t="shared" si="6"/>
        <v>445159</v>
      </c>
      <c r="K26" s="42">
        <f t="shared" si="6"/>
        <v>11554841</v>
      </c>
    </row>
    <row r="27" spans="1:11">
      <c r="A27" s="18" t="s">
        <v>47</v>
      </c>
      <c r="B27" s="19" t="s">
        <v>48</v>
      </c>
      <c r="C27" s="43">
        <v>6500000</v>
      </c>
      <c r="D27" s="38">
        <v>0</v>
      </c>
      <c r="E27" s="39">
        <f t="shared" si="4"/>
        <v>6500000</v>
      </c>
      <c r="F27" s="40">
        <v>1000000</v>
      </c>
      <c r="G27" s="41">
        <v>0</v>
      </c>
      <c r="H27" s="40">
        <f t="shared" si="5"/>
        <v>1000000</v>
      </c>
      <c r="I27" s="42">
        <f t="shared" si="6"/>
        <v>7500000</v>
      </c>
      <c r="J27" s="42">
        <f t="shared" si="6"/>
        <v>0</v>
      </c>
      <c r="K27" s="42">
        <f t="shared" si="6"/>
        <v>7500000</v>
      </c>
    </row>
    <row r="28" spans="1:11">
      <c r="A28" s="10" t="s">
        <v>49</v>
      </c>
      <c r="B28" s="11" t="s">
        <v>50</v>
      </c>
      <c r="C28" s="43">
        <v>0</v>
      </c>
      <c r="D28" s="38">
        <v>0</v>
      </c>
      <c r="E28" s="39">
        <v>0</v>
      </c>
      <c r="F28" s="41">
        <v>0</v>
      </c>
      <c r="G28" s="41">
        <v>0</v>
      </c>
      <c r="H28" s="40">
        <f t="shared" si="5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</row>
    <row r="29" spans="1:11">
      <c r="A29" s="18" t="s">
        <v>51</v>
      </c>
      <c r="B29" s="19" t="s">
        <v>52</v>
      </c>
      <c r="C29" s="43">
        <v>4000000</v>
      </c>
      <c r="D29" s="44">
        <v>138000</v>
      </c>
      <c r="E29" s="39">
        <f t="shared" si="4"/>
        <v>3862000</v>
      </c>
      <c r="F29" s="40">
        <v>700000</v>
      </c>
      <c r="G29" s="41">
        <v>0</v>
      </c>
      <c r="H29" s="40">
        <f t="shared" si="5"/>
        <v>700000</v>
      </c>
      <c r="I29" s="42">
        <f t="shared" si="6"/>
        <v>4700000</v>
      </c>
      <c r="J29" s="42">
        <f t="shared" si="6"/>
        <v>138000</v>
      </c>
      <c r="K29" s="42">
        <f t="shared" si="6"/>
        <v>4562000</v>
      </c>
    </row>
    <row r="30" spans="1:11">
      <c r="A30" s="10" t="s">
        <v>53</v>
      </c>
      <c r="B30" s="23" t="s">
        <v>54</v>
      </c>
      <c r="C30" s="37">
        <v>3000000</v>
      </c>
      <c r="D30" s="38">
        <v>0</v>
      </c>
      <c r="E30" s="39">
        <f t="shared" si="4"/>
        <v>3000000</v>
      </c>
      <c r="F30" s="40">
        <v>3000000</v>
      </c>
      <c r="G30" s="41">
        <v>0</v>
      </c>
      <c r="H30" s="40">
        <f t="shared" si="5"/>
        <v>3000000</v>
      </c>
      <c r="I30" s="42">
        <f t="shared" si="6"/>
        <v>6000000</v>
      </c>
      <c r="J30" s="42">
        <f t="shared" si="6"/>
        <v>0</v>
      </c>
      <c r="K30" s="42">
        <f t="shared" si="6"/>
        <v>6000000</v>
      </c>
    </row>
    <row r="31" spans="1:11">
      <c r="A31" s="18" t="s">
        <v>55</v>
      </c>
      <c r="B31" s="19" t="s">
        <v>56</v>
      </c>
      <c r="C31" s="37">
        <v>2000000</v>
      </c>
      <c r="D31" s="38">
        <v>0</v>
      </c>
      <c r="E31" s="39">
        <f t="shared" si="4"/>
        <v>2000000</v>
      </c>
      <c r="F31" s="40">
        <v>2000000</v>
      </c>
      <c r="G31" s="41">
        <v>0</v>
      </c>
      <c r="H31" s="40">
        <f t="shared" si="5"/>
        <v>2000000</v>
      </c>
      <c r="I31" s="42">
        <f t="shared" si="6"/>
        <v>4000000</v>
      </c>
      <c r="J31" s="42">
        <f t="shared" si="6"/>
        <v>0</v>
      </c>
      <c r="K31" s="42">
        <f t="shared" si="6"/>
        <v>4000000</v>
      </c>
    </row>
    <row r="32" spans="1:11">
      <c r="A32" s="10" t="s">
        <v>57</v>
      </c>
      <c r="B32" s="23" t="s">
        <v>58</v>
      </c>
      <c r="C32" s="37">
        <v>20000000</v>
      </c>
      <c r="D32" s="44">
        <v>4770009.5</v>
      </c>
      <c r="E32" s="39">
        <f t="shared" si="4"/>
        <v>15229990.5</v>
      </c>
      <c r="F32" s="40">
        <v>10000000</v>
      </c>
      <c r="G32" s="40">
        <v>6738705.25</v>
      </c>
      <c r="H32" s="40">
        <f t="shared" si="5"/>
        <v>3261294.75</v>
      </c>
      <c r="I32" s="42">
        <f t="shared" si="6"/>
        <v>30000000</v>
      </c>
      <c r="J32" s="42">
        <f t="shared" si="6"/>
        <v>11508714.75</v>
      </c>
      <c r="K32" s="42">
        <f t="shared" si="6"/>
        <v>18491285.25</v>
      </c>
    </row>
    <row r="33" spans="1:11">
      <c r="A33" s="36"/>
      <c r="B33" s="25" t="s">
        <v>34</v>
      </c>
      <c r="C33" s="46">
        <f t="shared" ref="C33:K33" si="7">SUM(C22:C32)</f>
        <v>183320500</v>
      </c>
      <c r="D33" s="46">
        <f t="shared" si="7"/>
        <v>33246517.25</v>
      </c>
      <c r="E33" s="46">
        <f t="shared" si="7"/>
        <v>150073982.75</v>
      </c>
      <c r="F33" s="47">
        <f t="shared" si="7"/>
        <v>104236000</v>
      </c>
      <c r="G33" s="48">
        <f t="shared" si="7"/>
        <v>6738705.25</v>
      </c>
      <c r="H33" s="49">
        <f t="shared" si="7"/>
        <v>97497294.75</v>
      </c>
      <c r="I33" s="50">
        <f t="shared" si="7"/>
        <v>287556500</v>
      </c>
      <c r="J33" s="50">
        <f t="shared" si="7"/>
        <v>39985222.5</v>
      </c>
      <c r="K33" s="50">
        <f t="shared" si="7"/>
        <v>247571277.5</v>
      </c>
    </row>
    <row r="34" spans="1:11" ht="13.5" customHeight="1">
      <c r="A34" s="36"/>
      <c r="B34" s="25"/>
      <c r="C34" s="28"/>
      <c r="D34" s="28"/>
      <c r="E34" s="28"/>
      <c r="F34" s="34"/>
      <c r="G34" s="34"/>
      <c r="H34" s="34"/>
      <c r="I34" s="1"/>
      <c r="J34" s="1"/>
      <c r="K34" s="1"/>
    </row>
    <row r="35" spans="1:11" hidden="1">
      <c r="A35" s="36"/>
      <c r="B35" s="25"/>
      <c r="C35" s="28"/>
      <c r="D35" s="28"/>
      <c r="E35" s="28"/>
      <c r="F35" s="34"/>
      <c r="G35" s="34"/>
      <c r="H35" s="34"/>
      <c r="I35" s="1"/>
      <c r="J35" s="1"/>
      <c r="K35" s="1"/>
    </row>
    <row r="36" spans="1:11" ht="55.5" customHeight="1">
      <c r="A36" s="8">
        <v>300</v>
      </c>
      <c r="B36" s="51" t="s">
        <v>59</v>
      </c>
      <c r="C36" s="28"/>
      <c r="D36" s="28"/>
      <c r="E36" s="28"/>
      <c r="F36" s="34"/>
      <c r="G36" s="34"/>
      <c r="H36" s="34"/>
      <c r="I36" s="1"/>
      <c r="J36" s="1"/>
      <c r="K36" s="1"/>
    </row>
    <row r="37" spans="1:11">
      <c r="A37" s="10" t="s">
        <v>60</v>
      </c>
      <c r="B37" s="11" t="s">
        <v>61</v>
      </c>
      <c r="C37" s="20">
        <v>3000000</v>
      </c>
      <c r="D37" s="52">
        <v>1109860</v>
      </c>
      <c r="E37" s="53">
        <f>C37-D37</f>
        <v>1890140</v>
      </c>
      <c r="F37" s="54">
        <v>900000</v>
      </c>
      <c r="G37" s="55">
        <v>0</v>
      </c>
      <c r="H37" s="54">
        <f>F37-G37</f>
        <v>900000</v>
      </c>
      <c r="I37" s="42">
        <f t="shared" ref="I37:K37" si="8">C37+F37</f>
        <v>3900000</v>
      </c>
      <c r="J37" s="42">
        <f t="shared" si="8"/>
        <v>1109860</v>
      </c>
      <c r="K37" s="56">
        <f t="shared" si="8"/>
        <v>2790140</v>
      </c>
    </row>
    <row r="38" spans="1:11">
      <c r="A38" s="36"/>
      <c r="B38" s="25" t="s">
        <v>34</v>
      </c>
      <c r="C38" s="57">
        <f>SUM(C37)</f>
        <v>3000000</v>
      </c>
      <c r="D38" s="57">
        <f>SUM(D37)</f>
        <v>1109860</v>
      </c>
      <c r="E38" s="57">
        <f>SUM(E37)</f>
        <v>1890140</v>
      </c>
      <c r="F38" s="58">
        <f>SUM(F37)</f>
        <v>900000</v>
      </c>
      <c r="G38" s="58">
        <f t="shared" ref="G38:K38" si="9">SUM(G37)</f>
        <v>0</v>
      </c>
      <c r="H38" s="58">
        <f t="shared" si="9"/>
        <v>900000</v>
      </c>
      <c r="I38" s="59">
        <f t="shared" si="9"/>
        <v>3900000</v>
      </c>
      <c r="J38" s="59">
        <f t="shared" si="9"/>
        <v>1109860</v>
      </c>
      <c r="K38" s="59">
        <f t="shared" si="9"/>
        <v>2790140</v>
      </c>
    </row>
    <row r="39" spans="1:11">
      <c r="A39" s="36"/>
      <c r="B39" s="25"/>
      <c r="C39" s="28"/>
      <c r="D39" s="28"/>
      <c r="E39" s="28"/>
      <c r="F39" s="34"/>
      <c r="G39" s="34"/>
      <c r="H39" s="34"/>
      <c r="I39" s="1"/>
      <c r="J39" s="1"/>
      <c r="K39" s="1"/>
    </row>
    <row r="40" spans="1:11">
      <c r="A40" s="36"/>
      <c r="B40" s="25"/>
      <c r="C40" s="28"/>
      <c r="D40" s="28"/>
      <c r="E40" s="28"/>
      <c r="F40" s="34"/>
      <c r="G40" s="34"/>
      <c r="H40" s="34"/>
      <c r="I40" s="1"/>
      <c r="J40" s="1"/>
      <c r="K40" s="1"/>
    </row>
    <row r="41" spans="1:11" ht="43.5">
      <c r="A41" s="36" t="s">
        <v>62</v>
      </c>
      <c r="B41" s="60" t="s">
        <v>63</v>
      </c>
      <c r="C41" s="28"/>
      <c r="D41" s="28"/>
      <c r="E41" s="28"/>
      <c r="F41" s="34"/>
      <c r="G41" s="34"/>
      <c r="H41" s="34"/>
      <c r="I41" s="1"/>
      <c r="J41" s="1"/>
      <c r="K41" s="1"/>
    </row>
    <row r="42" spans="1:11">
      <c r="A42" s="10" t="s">
        <v>64</v>
      </c>
      <c r="B42" s="11" t="s">
        <v>65</v>
      </c>
      <c r="C42" s="43">
        <v>26500000</v>
      </c>
      <c r="D42" s="44">
        <v>2968350</v>
      </c>
      <c r="E42" s="39">
        <f t="shared" ref="E42:E48" si="10">C42-D42</f>
        <v>23531650</v>
      </c>
      <c r="F42" s="40">
        <v>6500000</v>
      </c>
      <c r="G42" s="40">
        <v>1791700</v>
      </c>
      <c r="H42" s="40">
        <f t="shared" ref="H42:H48" si="11">F42-G42</f>
        <v>4708300</v>
      </c>
      <c r="I42" s="42">
        <f>C42+F42</f>
        <v>33000000</v>
      </c>
      <c r="J42" s="42">
        <f>D42+G42</f>
        <v>4760050</v>
      </c>
      <c r="K42" s="42">
        <f>E42+H42</f>
        <v>28239950</v>
      </c>
    </row>
    <row r="43" spans="1:11">
      <c r="A43" s="18" t="s">
        <v>66</v>
      </c>
      <c r="B43" s="19" t="s">
        <v>67</v>
      </c>
      <c r="C43" s="43">
        <v>13367000</v>
      </c>
      <c r="D43" s="44">
        <v>367200</v>
      </c>
      <c r="E43" s="39">
        <f t="shared" si="10"/>
        <v>12999800</v>
      </c>
      <c r="F43" s="40">
        <v>7561800</v>
      </c>
      <c r="G43" s="41">
        <v>0</v>
      </c>
      <c r="H43" s="40">
        <f t="shared" si="11"/>
        <v>7561800</v>
      </c>
      <c r="I43" s="42">
        <f t="shared" ref="I43:K48" si="12">C43+F43</f>
        <v>20928800</v>
      </c>
      <c r="J43" s="42">
        <f t="shared" si="12"/>
        <v>367200</v>
      </c>
      <c r="K43" s="42">
        <f t="shared" si="12"/>
        <v>20561600</v>
      </c>
    </row>
    <row r="44" spans="1:11">
      <c r="A44" s="10" t="s">
        <v>68</v>
      </c>
      <c r="B44" s="11" t="s">
        <v>69</v>
      </c>
      <c r="C44" s="43">
        <v>8000000</v>
      </c>
      <c r="D44" s="38">
        <v>0</v>
      </c>
      <c r="E44" s="39">
        <f t="shared" si="10"/>
        <v>8000000</v>
      </c>
      <c r="F44" s="40">
        <v>15000000</v>
      </c>
      <c r="G44" s="40">
        <v>9193536</v>
      </c>
      <c r="H44" s="40">
        <f t="shared" si="11"/>
        <v>5806464</v>
      </c>
      <c r="I44" s="42">
        <f t="shared" si="12"/>
        <v>23000000</v>
      </c>
      <c r="J44" s="42">
        <f t="shared" si="12"/>
        <v>9193536</v>
      </c>
      <c r="K44" s="42">
        <f t="shared" si="12"/>
        <v>13806464</v>
      </c>
    </row>
    <row r="45" spans="1:11">
      <c r="A45" s="18" t="s">
        <v>70</v>
      </c>
      <c r="B45" s="19" t="s">
        <v>71</v>
      </c>
      <c r="C45" s="61">
        <v>0</v>
      </c>
      <c r="D45" s="38">
        <v>0</v>
      </c>
      <c r="E45" s="39">
        <f t="shared" si="10"/>
        <v>0</v>
      </c>
      <c r="F45" s="41">
        <v>0</v>
      </c>
      <c r="G45" s="41">
        <v>0</v>
      </c>
      <c r="H45" s="40">
        <f t="shared" si="11"/>
        <v>0</v>
      </c>
      <c r="I45" s="42">
        <f t="shared" si="12"/>
        <v>0</v>
      </c>
      <c r="J45" s="42">
        <f t="shared" si="12"/>
        <v>0</v>
      </c>
      <c r="K45" s="42">
        <f t="shared" si="12"/>
        <v>0</v>
      </c>
    </row>
    <row r="46" spans="1:11">
      <c r="A46" s="10" t="s">
        <v>72</v>
      </c>
      <c r="B46" s="11" t="s">
        <v>73</v>
      </c>
      <c r="C46" s="61">
        <v>0</v>
      </c>
      <c r="D46" s="38"/>
      <c r="E46" s="39">
        <f t="shared" si="10"/>
        <v>0</v>
      </c>
      <c r="F46" s="41">
        <v>0</v>
      </c>
      <c r="G46" s="41">
        <v>0</v>
      </c>
      <c r="H46" s="40">
        <f t="shared" si="11"/>
        <v>0</v>
      </c>
      <c r="I46" s="42">
        <f t="shared" si="12"/>
        <v>0</v>
      </c>
      <c r="J46" s="42">
        <f t="shared" si="12"/>
        <v>0</v>
      </c>
      <c r="K46" s="42">
        <f t="shared" si="12"/>
        <v>0</v>
      </c>
    </row>
    <row r="47" spans="1:11">
      <c r="A47" s="18" t="s">
        <v>74</v>
      </c>
      <c r="B47" s="19" t="s">
        <v>75</v>
      </c>
      <c r="C47" s="43">
        <v>1000000</v>
      </c>
      <c r="D47" s="38">
        <v>0</v>
      </c>
      <c r="E47" s="39">
        <f t="shared" si="10"/>
        <v>1000000</v>
      </c>
      <c r="F47" s="40">
        <v>200000</v>
      </c>
      <c r="G47" s="41">
        <v>0</v>
      </c>
      <c r="H47" s="40">
        <f t="shared" si="11"/>
        <v>200000</v>
      </c>
      <c r="I47" s="42">
        <f t="shared" si="12"/>
        <v>1200000</v>
      </c>
      <c r="J47" s="42">
        <f t="shared" si="12"/>
        <v>0</v>
      </c>
      <c r="K47" s="42">
        <f t="shared" si="12"/>
        <v>1200000</v>
      </c>
    </row>
    <row r="48" spans="1:11">
      <c r="A48" s="10" t="s">
        <v>76</v>
      </c>
      <c r="B48" s="11" t="s">
        <v>77</v>
      </c>
      <c r="C48" s="43">
        <v>1000000</v>
      </c>
      <c r="D48" s="38"/>
      <c r="E48" s="39">
        <f t="shared" si="10"/>
        <v>1000000</v>
      </c>
      <c r="F48" s="40">
        <v>200000</v>
      </c>
      <c r="G48" s="41">
        <v>0</v>
      </c>
      <c r="H48" s="40">
        <f t="shared" si="11"/>
        <v>200000</v>
      </c>
      <c r="I48" s="42">
        <f t="shared" si="12"/>
        <v>1200000</v>
      </c>
      <c r="J48" s="42">
        <f t="shared" si="12"/>
        <v>0</v>
      </c>
      <c r="K48" s="42">
        <f t="shared" si="12"/>
        <v>1200000</v>
      </c>
    </row>
    <row r="49" spans="1:11">
      <c r="A49" s="36"/>
      <c r="B49" s="25" t="s">
        <v>34</v>
      </c>
      <c r="C49" s="46">
        <f t="shared" ref="C49:K49" si="13">SUM(C42:C48)</f>
        <v>49867000</v>
      </c>
      <c r="D49" s="46">
        <f t="shared" si="13"/>
        <v>3335550</v>
      </c>
      <c r="E49" s="46">
        <f t="shared" si="13"/>
        <v>46531450</v>
      </c>
      <c r="F49" s="49">
        <f t="shared" si="13"/>
        <v>29461800</v>
      </c>
      <c r="G49" s="49">
        <f t="shared" si="13"/>
        <v>10985236</v>
      </c>
      <c r="H49" s="49">
        <f t="shared" si="13"/>
        <v>18476564</v>
      </c>
      <c r="I49" s="50">
        <f t="shared" si="13"/>
        <v>79328800</v>
      </c>
      <c r="J49" s="50">
        <f t="shared" si="13"/>
        <v>14320786</v>
      </c>
      <c r="K49" s="50">
        <f t="shared" si="13"/>
        <v>65008014</v>
      </c>
    </row>
    <row r="50" spans="1:11">
      <c r="A50" s="36"/>
      <c r="B50" s="25"/>
      <c r="C50" s="28"/>
      <c r="D50" s="28"/>
      <c r="E50" s="28"/>
      <c r="F50" s="34"/>
      <c r="G50" s="34"/>
      <c r="H50" s="34"/>
      <c r="I50" s="1"/>
      <c r="J50" s="1"/>
      <c r="K50" s="1"/>
    </row>
    <row r="51" spans="1:11">
      <c r="A51" s="36"/>
      <c r="B51" s="25"/>
      <c r="C51" s="28"/>
      <c r="D51" s="28"/>
      <c r="E51" s="28"/>
      <c r="F51" s="34"/>
      <c r="G51" s="34"/>
      <c r="H51" s="34"/>
      <c r="I51" s="1"/>
      <c r="J51" s="1"/>
      <c r="K51" s="1"/>
    </row>
    <row r="52" spans="1:11" ht="47.25">
      <c r="A52" s="36" t="s">
        <v>78</v>
      </c>
      <c r="B52" s="4" t="s">
        <v>79</v>
      </c>
      <c r="C52" s="28"/>
      <c r="D52" s="28"/>
      <c r="E52" s="28"/>
      <c r="F52" s="34"/>
      <c r="G52" s="34"/>
      <c r="H52" s="34"/>
      <c r="I52" s="1"/>
      <c r="J52" s="1"/>
      <c r="K52" s="1"/>
    </row>
    <row r="53" spans="1:11">
      <c r="A53" s="10" t="s">
        <v>80</v>
      </c>
      <c r="B53" s="11" t="s">
        <v>81</v>
      </c>
      <c r="C53" s="37">
        <v>6500000</v>
      </c>
      <c r="D53" s="38">
        <v>0</v>
      </c>
      <c r="E53" s="39">
        <f>C53-D53</f>
        <v>6500000</v>
      </c>
      <c r="F53" s="40">
        <v>2500000</v>
      </c>
      <c r="G53" s="40">
        <v>0</v>
      </c>
      <c r="H53" s="40">
        <v>2500000</v>
      </c>
      <c r="I53" s="42">
        <f>C53+F53</f>
        <v>9000000</v>
      </c>
      <c r="J53" s="62">
        <f>D53+G53</f>
        <v>0</v>
      </c>
      <c r="K53" s="42">
        <f>E53+H53</f>
        <v>9000000</v>
      </c>
    </row>
    <row r="54" spans="1:11">
      <c r="A54" s="18" t="s">
        <v>82</v>
      </c>
      <c r="B54" s="19" t="s">
        <v>83</v>
      </c>
      <c r="C54" s="37">
        <v>8000000</v>
      </c>
      <c r="D54" s="63">
        <v>700460</v>
      </c>
      <c r="E54" s="39">
        <f>C54-D54</f>
        <v>7299540</v>
      </c>
      <c r="F54" s="40">
        <v>1000000</v>
      </c>
      <c r="G54" s="40">
        <v>0</v>
      </c>
      <c r="H54" s="40">
        <v>1000000</v>
      </c>
      <c r="I54" s="42">
        <f t="shared" ref="I54:K55" si="14">C54+F54</f>
        <v>9000000</v>
      </c>
      <c r="J54" s="16">
        <f t="shared" si="14"/>
        <v>700460</v>
      </c>
      <c r="K54" s="42">
        <f t="shared" si="14"/>
        <v>8299540</v>
      </c>
    </row>
    <row r="55" spans="1:11">
      <c r="A55" s="10" t="s">
        <v>84</v>
      </c>
      <c r="B55" s="25" t="s">
        <v>85</v>
      </c>
      <c r="C55" s="64">
        <v>0</v>
      </c>
      <c r="D55" s="63">
        <v>11227.14</v>
      </c>
      <c r="E55" s="39">
        <f>C55-D55</f>
        <v>-11227.14</v>
      </c>
      <c r="F55" s="41">
        <v>0</v>
      </c>
      <c r="G55" s="40">
        <v>7738.5</v>
      </c>
      <c r="H55" s="65">
        <v>-7738.5</v>
      </c>
      <c r="I55" s="42">
        <f t="shared" si="14"/>
        <v>0</v>
      </c>
      <c r="J55" s="16">
        <f t="shared" si="14"/>
        <v>18965.64</v>
      </c>
      <c r="K55" s="42">
        <f t="shared" si="14"/>
        <v>-18965.64</v>
      </c>
    </row>
    <row r="56" spans="1:11">
      <c r="A56" s="24"/>
      <c r="B56" s="66" t="s">
        <v>34</v>
      </c>
      <c r="C56" s="46">
        <f t="shared" ref="C56:K56" si="15">SUM(C53:C55)</f>
        <v>14500000</v>
      </c>
      <c r="D56" s="46">
        <f t="shared" si="15"/>
        <v>711687.14</v>
      </c>
      <c r="E56" s="46">
        <f t="shared" si="15"/>
        <v>13788312.859999999</v>
      </c>
      <c r="F56" s="49">
        <f t="shared" si="15"/>
        <v>3500000</v>
      </c>
      <c r="G56" s="49">
        <f t="shared" si="15"/>
        <v>7738.5</v>
      </c>
      <c r="H56" s="49">
        <f t="shared" si="15"/>
        <v>3492261.5</v>
      </c>
      <c r="I56" s="50">
        <f t="shared" si="15"/>
        <v>18000000</v>
      </c>
      <c r="J56" s="67">
        <f t="shared" si="15"/>
        <v>719425.64</v>
      </c>
      <c r="K56" s="50">
        <f t="shared" si="15"/>
        <v>17280574.359999999</v>
      </c>
    </row>
    <row r="57" spans="1:11">
      <c r="A57" s="68"/>
      <c r="B57" s="66"/>
      <c r="C57" s="66"/>
      <c r="D57" s="66"/>
      <c r="E57" s="66"/>
    </row>
    <row r="58" spans="1:11">
      <c r="A58" s="69"/>
      <c r="B58" s="70"/>
      <c r="C58" s="66"/>
      <c r="D58" s="66"/>
      <c r="E58" s="66"/>
    </row>
    <row r="59" spans="1:11">
      <c r="A59" s="71"/>
      <c r="B59" s="72"/>
      <c r="C59" s="66"/>
      <c r="D59" s="66"/>
      <c r="E59" s="66"/>
    </row>
    <row r="60" spans="1:11">
      <c r="A60" s="73"/>
      <c r="B60" s="72"/>
      <c r="C60" s="66"/>
      <c r="D60" s="66"/>
      <c r="E60" s="66"/>
    </row>
    <row r="61" spans="1:11">
      <c r="A61" s="73"/>
      <c r="B61" s="70"/>
      <c r="C61" s="66"/>
      <c r="D61" s="66"/>
      <c r="E61" s="66"/>
    </row>
    <row r="62" spans="1:11">
      <c r="A62" s="73"/>
      <c r="B62" s="70"/>
      <c r="C62" s="66"/>
      <c r="D62" s="66"/>
      <c r="E62" s="66"/>
    </row>
    <row r="63" spans="1:11">
      <c r="A63" s="73"/>
      <c r="B63" s="70"/>
      <c r="C63" s="66"/>
      <c r="D63" s="66"/>
      <c r="E63" s="66"/>
    </row>
    <row r="64" spans="1:11">
      <c r="A64" s="73"/>
      <c r="C64" s="66"/>
      <c r="D64" s="66"/>
      <c r="E64" s="66"/>
    </row>
  </sheetData>
  <mergeCells count="5">
    <mergeCell ref="A1:K1"/>
    <mergeCell ref="A2:K2"/>
    <mergeCell ref="C4:E4"/>
    <mergeCell ref="F4:H4"/>
    <mergeCell ref="I4:K4"/>
  </mergeCells>
  <pageMargins left="0.25" right="0.25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70" zoomScaleNormal="70" workbookViewId="0">
      <selection activeCell="E1" sqref="E1"/>
    </sheetView>
  </sheetViews>
  <sheetFormatPr defaultColWidth="9.140625" defaultRowHeight="15"/>
  <cols>
    <col min="1" max="1" width="82" style="2" bestFit="1" customWidth="1"/>
    <col min="2" max="2" width="18.42578125" style="2" customWidth="1"/>
    <col min="3" max="3" width="20.28515625" style="2" customWidth="1"/>
    <col min="4" max="4" width="24.5703125" style="2" customWidth="1"/>
    <col min="5" max="5" width="22.7109375" style="2" customWidth="1"/>
    <col min="6" max="6" width="3.7109375" style="2" customWidth="1"/>
    <col min="7" max="7" width="22.42578125" style="75" customWidth="1"/>
    <col min="8" max="9" width="9.140625" style="2"/>
    <col min="10" max="10" width="12.5703125" style="2" bestFit="1" customWidth="1"/>
    <col min="11" max="16384" width="9.140625" style="2"/>
  </cols>
  <sheetData>
    <row r="1" spans="1:7">
      <c r="A1" s="74"/>
      <c r="B1" s="74"/>
    </row>
    <row r="2" spans="1:7" ht="16.5">
      <c r="A2" s="184" t="s">
        <v>86</v>
      </c>
      <c r="B2" s="184"/>
      <c r="C2" s="184"/>
      <c r="D2" s="184"/>
      <c r="E2" s="184"/>
      <c r="F2" s="184"/>
      <c r="G2" s="184"/>
    </row>
    <row r="3" spans="1:7" ht="16.5">
      <c r="A3" s="184" t="s">
        <v>1</v>
      </c>
      <c r="B3" s="184"/>
      <c r="C3" s="184"/>
      <c r="D3" s="184"/>
      <c r="E3" s="184"/>
      <c r="F3" s="184"/>
      <c r="G3" s="184"/>
    </row>
    <row r="5" spans="1:7" ht="16.5">
      <c r="A5" s="185" t="s">
        <v>87</v>
      </c>
      <c r="B5" s="185"/>
      <c r="C5" s="185"/>
      <c r="D5" s="185"/>
      <c r="E5" s="185"/>
      <c r="F5" s="185"/>
      <c r="G5" s="185"/>
    </row>
    <row r="6" spans="1:7">
      <c r="C6" s="74" t="s">
        <v>88</v>
      </c>
      <c r="D6" s="74"/>
      <c r="E6" s="76" t="s">
        <v>89</v>
      </c>
      <c r="F6" s="74"/>
    </row>
    <row r="7" spans="1:7">
      <c r="E7" s="76" t="s">
        <v>90</v>
      </c>
    </row>
    <row r="8" spans="1:7" ht="45">
      <c r="D8" s="77" t="s">
        <v>91</v>
      </c>
      <c r="E8" s="78" t="s">
        <v>92</v>
      </c>
      <c r="F8" s="79"/>
      <c r="G8" s="80" t="s">
        <v>93</v>
      </c>
    </row>
    <row r="9" spans="1:7">
      <c r="A9" s="74" t="s">
        <v>94</v>
      </c>
      <c r="B9" s="74"/>
      <c r="D9" s="81"/>
      <c r="E9" s="82"/>
      <c r="F9" s="82"/>
      <c r="G9" s="83"/>
    </row>
    <row r="10" spans="1:7" ht="15.75">
      <c r="A10" s="84" t="s">
        <v>95</v>
      </c>
      <c r="B10" s="85"/>
      <c r="C10" s="86"/>
      <c r="D10" s="87">
        <v>147172326.55000001</v>
      </c>
      <c r="E10" s="88"/>
      <c r="F10" s="88"/>
      <c r="G10" s="89">
        <f t="shared" ref="G10:G15" si="0">SUM(D10,E10)</f>
        <v>147172326.55000001</v>
      </c>
    </row>
    <row r="11" spans="1:7" ht="15.75">
      <c r="A11" s="90" t="s">
        <v>96</v>
      </c>
      <c r="B11" s="91"/>
      <c r="C11" s="92"/>
      <c r="D11" s="93"/>
      <c r="E11" s="94">
        <v>220000</v>
      </c>
      <c r="F11" s="95"/>
      <c r="G11" s="89">
        <f t="shared" si="0"/>
        <v>220000</v>
      </c>
    </row>
    <row r="12" spans="1:7" ht="15.75">
      <c r="A12" s="84" t="s">
        <v>97</v>
      </c>
      <c r="B12" s="85"/>
      <c r="C12" s="86"/>
      <c r="D12" s="87"/>
      <c r="E12" s="88"/>
      <c r="F12" s="88"/>
      <c r="G12" s="89">
        <f t="shared" si="0"/>
        <v>0</v>
      </c>
    </row>
    <row r="13" spans="1:7" ht="15.75">
      <c r="A13" s="90" t="s">
        <v>98</v>
      </c>
      <c r="B13" s="91"/>
      <c r="C13" s="92"/>
      <c r="D13" s="93"/>
      <c r="E13" s="94">
        <v>19497500</v>
      </c>
      <c r="F13" s="95"/>
      <c r="G13" s="89">
        <f t="shared" si="0"/>
        <v>19497500</v>
      </c>
    </row>
    <row r="14" spans="1:7" ht="15.75">
      <c r="A14" s="84" t="s">
        <v>99</v>
      </c>
      <c r="B14" s="85"/>
      <c r="C14" s="96"/>
      <c r="D14" s="97">
        <v>545100</v>
      </c>
      <c r="E14" s="89"/>
      <c r="F14" s="88"/>
      <c r="G14" s="89">
        <f t="shared" si="0"/>
        <v>545100</v>
      </c>
    </row>
    <row r="15" spans="1:7" ht="16.5" thickBot="1">
      <c r="A15" s="98" t="s">
        <v>100</v>
      </c>
      <c r="B15" s="99"/>
      <c r="C15" s="100"/>
      <c r="D15" s="101"/>
      <c r="E15" s="170">
        <v>3774580</v>
      </c>
      <c r="F15" s="103"/>
      <c r="G15" s="102">
        <f t="shared" si="0"/>
        <v>3774580</v>
      </c>
    </row>
    <row r="16" spans="1:7" ht="16.5" thickBot="1">
      <c r="A16" s="104" t="s">
        <v>101</v>
      </c>
      <c r="B16" s="105"/>
      <c r="C16" s="106"/>
      <c r="D16" s="107">
        <v>147717426.55000001</v>
      </c>
      <c r="E16" s="108">
        <f>SUM(E10:E15)</f>
        <v>23492080</v>
      </c>
      <c r="F16" s="108"/>
      <c r="G16" s="109">
        <f>SUM(G10:G15)</f>
        <v>171209506.55000001</v>
      </c>
    </row>
    <row r="17" spans="1:7" ht="15.75">
      <c r="A17" s="110"/>
      <c r="D17" s="112"/>
      <c r="E17" s="82"/>
      <c r="F17" s="82"/>
      <c r="G17" s="83"/>
    </row>
    <row r="18" spans="1:7" ht="15.75">
      <c r="A18" s="110"/>
      <c r="B18" s="110"/>
      <c r="D18" s="112"/>
      <c r="E18" s="82"/>
      <c r="F18" s="82"/>
      <c r="G18" s="83"/>
    </row>
    <row r="19" spans="1:7" ht="15.75">
      <c r="A19" s="111" t="s">
        <v>103</v>
      </c>
      <c r="B19" s="111" t="s">
        <v>102</v>
      </c>
      <c r="D19" s="112"/>
      <c r="E19" s="82"/>
      <c r="F19" s="82"/>
      <c r="G19" s="83"/>
    </row>
    <row r="20" spans="1:7" ht="15.75">
      <c r="A20" s="110"/>
      <c r="B20" s="110"/>
      <c r="C20" s="113"/>
      <c r="D20" s="114"/>
      <c r="E20" s="115"/>
      <c r="F20" s="115"/>
      <c r="G20" s="116"/>
    </row>
    <row r="21" spans="1:7" ht="15.75">
      <c r="A21" s="117" t="s">
        <v>9</v>
      </c>
      <c r="B21" s="118" t="s">
        <v>104</v>
      </c>
      <c r="C21" s="119"/>
      <c r="D21" s="120">
        <v>5323634.25</v>
      </c>
      <c r="E21" s="121">
        <f>'[1]SUMMARY OF USE OF FUND BY PROJE'!D11</f>
        <v>27520906.75</v>
      </c>
      <c r="F21" s="122"/>
      <c r="G21" s="89">
        <f>SUM(D21,E21)</f>
        <v>32844541</v>
      </c>
    </row>
    <row r="22" spans="1:7" ht="15.75">
      <c r="A22" s="117"/>
      <c r="B22" s="118"/>
      <c r="C22" s="119"/>
      <c r="D22" s="120"/>
      <c r="E22" s="121"/>
      <c r="F22" s="122"/>
      <c r="G22" s="89"/>
    </row>
    <row r="23" spans="1:7" ht="32.25" customHeight="1">
      <c r="A23" s="117" t="s">
        <v>36</v>
      </c>
      <c r="B23" s="118" t="s">
        <v>35</v>
      </c>
      <c r="C23" s="119"/>
      <c r="D23" s="120">
        <v>6738705.25</v>
      </c>
      <c r="E23" s="168">
        <f>'[1]SUMMARY OF USE OF FUND BY PROJE'!D13</f>
        <v>33246517.25</v>
      </c>
      <c r="F23" s="122"/>
      <c r="G23" s="89">
        <f>SUM(D23,E23)</f>
        <v>39985222.5</v>
      </c>
    </row>
    <row r="24" spans="1:7" ht="15.75">
      <c r="A24" s="117"/>
      <c r="B24" s="118"/>
      <c r="C24" s="119"/>
      <c r="D24" s="120"/>
      <c r="E24" s="121"/>
      <c r="F24" s="122"/>
      <c r="G24" s="89"/>
    </row>
    <row r="25" spans="1:7" ht="47.25">
      <c r="A25" s="123" t="s">
        <v>59</v>
      </c>
      <c r="B25" s="124" t="s">
        <v>105</v>
      </c>
      <c r="C25" s="92"/>
      <c r="D25" s="93">
        <v>0</v>
      </c>
      <c r="E25" s="125">
        <f>'[1]SUMMARY OF USE OF FUND BY PROJE'!D15</f>
        <v>1109860</v>
      </c>
      <c r="F25" s="126"/>
      <c r="G25" s="89">
        <f>SUM(D25,E25)</f>
        <v>1109860</v>
      </c>
    </row>
    <row r="26" spans="1:7" ht="15.75">
      <c r="A26" s="127"/>
      <c r="B26" s="128"/>
      <c r="C26" s="86"/>
      <c r="D26" s="87"/>
      <c r="E26" s="129"/>
      <c r="F26" s="130"/>
      <c r="G26" s="89"/>
    </row>
    <row r="27" spans="1:7" ht="31.5">
      <c r="A27" s="123" t="s">
        <v>63</v>
      </c>
      <c r="B27" s="124" t="s">
        <v>62</v>
      </c>
      <c r="C27" s="92"/>
      <c r="D27" s="93">
        <v>10985236</v>
      </c>
      <c r="E27" s="125">
        <f>'[1]SUMMARY OF USE OF FUND BY PROJE'!D17</f>
        <v>3335550</v>
      </c>
      <c r="F27" s="131"/>
      <c r="G27" s="89">
        <f>SUM(D27,E27)</f>
        <v>14320786</v>
      </c>
    </row>
    <row r="28" spans="1:7" ht="15.75">
      <c r="A28" s="127"/>
      <c r="B28" s="128"/>
      <c r="C28" s="86"/>
      <c r="D28" s="87"/>
      <c r="E28" s="129"/>
      <c r="F28" s="130"/>
      <c r="G28" s="89"/>
    </row>
    <row r="29" spans="1:7" ht="31.5">
      <c r="A29" s="123" t="s">
        <v>79</v>
      </c>
      <c r="B29" s="124" t="s">
        <v>78</v>
      </c>
      <c r="C29" s="92"/>
      <c r="D29" s="93">
        <v>7777.09</v>
      </c>
      <c r="E29" s="169">
        <f>'[1]SUMMARY OF USE OF FUND BY PROJE'!D19</f>
        <v>711687.14</v>
      </c>
      <c r="F29" s="131"/>
      <c r="G29" s="89">
        <f>SUM(D29,E29)</f>
        <v>719464.23</v>
      </c>
    </row>
    <row r="30" spans="1:7" ht="16.5" thickBot="1">
      <c r="A30" s="132"/>
      <c r="B30" s="133"/>
      <c r="C30" s="134"/>
      <c r="D30" s="135"/>
      <c r="E30" s="136"/>
      <c r="F30" s="136"/>
      <c r="G30" s="102"/>
    </row>
    <row r="31" spans="1:7" ht="16.5" thickBot="1">
      <c r="A31" s="137" t="s">
        <v>106</v>
      </c>
      <c r="B31" s="138"/>
      <c r="C31" s="139"/>
      <c r="D31" s="140">
        <v>23055352.59</v>
      </c>
      <c r="E31" s="141">
        <f>SUM(E21:E30)</f>
        <v>65924521.140000001</v>
      </c>
      <c r="F31" s="141"/>
      <c r="G31" s="142">
        <f>SUM(G21:G30)</f>
        <v>88979873.730000004</v>
      </c>
    </row>
    <row r="32" spans="1:7" ht="15.75">
      <c r="A32" s="123"/>
      <c r="B32" s="91"/>
      <c r="C32" s="92"/>
      <c r="D32" s="93"/>
      <c r="E32" s="95"/>
      <c r="F32" s="95"/>
      <c r="G32" s="143"/>
    </row>
    <row r="33" spans="1:16" ht="15.75">
      <c r="A33" s="123"/>
      <c r="B33" s="91"/>
      <c r="C33" s="92"/>
      <c r="D33" s="93"/>
      <c r="E33" s="95"/>
      <c r="F33" s="95"/>
      <c r="G33" s="143"/>
      <c r="P33" s="144"/>
    </row>
    <row r="34" spans="1:16" ht="15.75">
      <c r="A34" s="84" t="s">
        <v>107</v>
      </c>
      <c r="B34" s="85"/>
      <c r="C34" s="96"/>
      <c r="D34" s="145">
        <v>124882920</v>
      </c>
      <c r="E34" s="88">
        <f>E16-E31</f>
        <v>-42432441.140000001</v>
      </c>
      <c r="F34" s="88"/>
      <c r="G34" s="89">
        <v>82450478.859999999</v>
      </c>
    </row>
    <row r="35" spans="1:16" ht="15.75">
      <c r="A35" s="146"/>
      <c r="B35" s="91"/>
      <c r="C35" s="92"/>
      <c r="D35" s="93"/>
      <c r="E35" s="95"/>
      <c r="F35" s="95"/>
      <c r="G35" s="143"/>
    </row>
    <row r="36" spans="1:16" ht="15.75">
      <c r="A36" s="147"/>
      <c r="B36" s="85"/>
      <c r="C36" s="86"/>
      <c r="D36" s="87"/>
      <c r="E36" s="88"/>
      <c r="F36" s="88"/>
      <c r="G36" s="148"/>
    </row>
    <row r="37" spans="1:16" ht="15.75">
      <c r="A37" s="149" t="s">
        <v>108</v>
      </c>
      <c r="B37" s="85"/>
      <c r="C37" s="86"/>
      <c r="D37" s="87">
        <v>124882920</v>
      </c>
      <c r="E37" s="88">
        <f>E16-E31</f>
        <v>-42432441.140000001</v>
      </c>
      <c r="F37" s="88"/>
      <c r="G37" s="89">
        <v>82450478.859999999</v>
      </c>
    </row>
    <row r="38" spans="1:16" ht="15.75">
      <c r="A38" s="150"/>
      <c r="B38" s="91"/>
      <c r="C38" s="92"/>
      <c r="D38" s="93"/>
      <c r="E38" s="131"/>
      <c r="F38" s="131"/>
      <c r="G38" s="151"/>
    </row>
    <row r="39" spans="1:16" ht="15.75">
      <c r="A39" s="150" t="s">
        <v>119</v>
      </c>
      <c r="B39" s="91"/>
      <c r="C39" s="92"/>
      <c r="D39" s="93">
        <v>0</v>
      </c>
      <c r="E39" s="131">
        <v>0</v>
      </c>
      <c r="F39" s="131"/>
      <c r="G39" s="152">
        <v>0</v>
      </c>
    </row>
    <row r="40" spans="1:16" ht="15.75">
      <c r="A40" s="149" t="s">
        <v>109</v>
      </c>
      <c r="B40" s="85"/>
      <c r="C40" s="96"/>
      <c r="D40" s="145">
        <v>0</v>
      </c>
      <c r="E40" s="88">
        <v>73147</v>
      </c>
      <c r="F40" s="130"/>
      <c r="G40" s="167">
        <v>73147</v>
      </c>
    </row>
    <row r="41" spans="1:16" ht="15.75">
      <c r="A41" s="149" t="s">
        <v>110</v>
      </c>
      <c r="B41" s="85"/>
      <c r="C41" s="86"/>
      <c r="D41" s="87">
        <v>147172326.55000001</v>
      </c>
      <c r="E41" s="88">
        <v>124809773</v>
      </c>
      <c r="F41" s="130"/>
      <c r="G41" s="154">
        <v>271982099.55000001</v>
      </c>
    </row>
    <row r="42" spans="1:16" ht="15.75">
      <c r="A42" s="150"/>
      <c r="B42" s="91"/>
      <c r="C42" s="92"/>
      <c r="D42" s="93"/>
      <c r="E42" s="131"/>
      <c r="F42" s="131"/>
      <c r="G42" s="151"/>
    </row>
    <row r="43" spans="1:16" ht="15.75">
      <c r="A43" s="149" t="s">
        <v>111</v>
      </c>
      <c r="B43" s="85"/>
      <c r="C43" s="96"/>
      <c r="D43" s="145">
        <v>147172326.55000001</v>
      </c>
      <c r="E43" s="88">
        <v>124882920</v>
      </c>
      <c r="F43" s="130"/>
      <c r="G43" s="154">
        <v>272055246.55000001</v>
      </c>
      <c r="P43" s="155"/>
    </row>
    <row r="44" spans="1:16" ht="15.75">
      <c r="A44" s="149"/>
      <c r="B44" s="85"/>
      <c r="C44" s="96"/>
      <c r="D44" s="145"/>
      <c r="E44" s="130"/>
      <c r="F44" s="130"/>
      <c r="G44" s="156"/>
    </row>
    <row r="45" spans="1:16" ht="15.75">
      <c r="A45" s="84" t="s">
        <v>112</v>
      </c>
      <c r="B45" s="85"/>
      <c r="C45" s="86"/>
      <c r="D45" s="87">
        <v>-22289406.550000001</v>
      </c>
      <c r="E45" s="157" t="s">
        <v>120</v>
      </c>
      <c r="F45" s="130"/>
      <c r="G45" s="154">
        <v>-59902115.880000003</v>
      </c>
    </row>
    <row r="46" spans="1:16" ht="15.75">
      <c r="A46" s="84"/>
      <c r="B46" s="85"/>
      <c r="C46" s="86"/>
      <c r="D46" s="87"/>
      <c r="E46" s="130"/>
      <c r="F46" s="130"/>
      <c r="G46" s="156"/>
    </row>
    <row r="47" spans="1:16" ht="15.75">
      <c r="A47" s="84" t="s">
        <v>113</v>
      </c>
      <c r="B47" s="85"/>
      <c r="C47" s="86"/>
      <c r="D47" s="87">
        <v>124882920</v>
      </c>
      <c r="E47" s="88">
        <v>87270210.620000005</v>
      </c>
      <c r="F47" s="130"/>
      <c r="G47" s="154">
        <v>212153130.62</v>
      </c>
    </row>
    <row r="48" spans="1:16" ht="15.75">
      <c r="A48" s="84"/>
      <c r="B48" s="85"/>
      <c r="C48" s="86"/>
      <c r="D48" s="87"/>
      <c r="E48" s="130"/>
      <c r="F48" s="130"/>
      <c r="G48" s="156"/>
      <c r="O48" s="153"/>
    </row>
    <row r="49" spans="1:7">
      <c r="A49" s="144" t="s">
        <v>114</v>
      </c>
      <c r="B49" s="158"/>
      <c r="C49" s="92"/>
      <c r="D49" s="93"/>
      <c r="E49" s="131"/>
      <c r="F49" s="131"/>
      <c r="G49" s="151"/>
    </row>
    <row r="50" spans="1:7">
      <c r="A50" s="144"/>
      <c r="B50" s="158"/>
      <c r="C50" s="92"/>
      <c r="D50" s="93"/>
      <c r="E50" s="131"/>
      <c r="F50" s="131"/>
      <c r="G50" s="151"/>
    </row>
    <row r="51" spans="1:7">
      <c r="A51" s="159" t="s">
        <v>115</v>
      </c>
      <c r="B51" s="160"/>
      <c r="C51" s="96"/>
      <c r="D51" s="145">
        <v>0</v>
      </c>
      <c r="E51" s="161">
        <v>7855192</v>
      </c>
      <c r="F51" s="130"/>
      <c r="G51" s="154">
        <v>7855192</v>
      </c>
    </row>
    <row r="52" spans="1:7">
      <c r="A52" s="159" t="s">
        <v>116</v>
      </c>
      <c r="B52" s="160"/>
      <c r="C52" s="86"/>
      <c r="D52" s="87">
        <v>73147</v>
      </c>
      <c r="E52" s="88">
        <v>11737249.859999999</v>
      </c>
      <c r="F52" s="130"/>
      <c r="G52" s="154">
        <v>11810396.859999999</v>
      </c>
    </row>
    <row r="53" spans="1:7">
      <c r="A53" s="144" t="s">
        <v>117</v>
      </c>
      <c r="B53" s="158"/>
      <c r="C53" s="92"/>
      <c r="D53" s="93">
        <v>124809773</v>
      </c>
      <c r="E53" s="95">
        <v>67677768.760000005</v>
      </c>
      <c r="F53" s="131"/>
      <c r="G53" s="162">
        <v>192487541.75999999</v>
      </c>
    </row>
    <row r="55" spans="1:7" ht="15.75">
      <c r="A55" s="111" t="s">
        <v>118</v>
      </c>
      <c r="B55" s="111"/>
      <c r="C55" s="111"/>
      <c r="D55" s="163">
        <v>124882920</v>
      </c>
      <c r="E55" s="164">
        <v>87270210.620000005</v>
      </c>
      <c r="F55" s="111"/>
      <c r="G55" s="165">
        <v>212153130.62</v>
      </c>
    </row>
    <row r="59" spans="1:7">
      <c r="B59" s="166"/>
      <c r="E59" s="166"/>
    </row>
  </sheetData>
  <mergeCells count="3">
    <mergeCell ref="A2:G2"/>
    <mergeCell ref="A3:G3"/>
    <mergeCell ref="A5:G5"/>
  </mergeCells>
  <pageMargins left="0.78749999999999998" right="0.78749999999999998" top="1.05277777777778" bottom="1.05277777777778" header="0.78749999999999998" footer="0.78749999999999998"/>
  <pageSetup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 OF FUND BY PROJECT ACTIVITY</vt:lpstr>
      <vt:lpstr>Sources &amp; Uses of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Enobakare</dc:creator>
  <cp:lastModifiedBy>Abhuohien Ebewele</cp:lastModifiedBy>
  <dcterms:created xsi:type="dcterms:W3CDTF">2016-10-06T23:51:36Z</dcterms:created>
  <dcterms:modified xsi:type="dcterms:W3CDTF">2017-05-15T13:08:57Z</dcterms:modified>
</cp:coreProperties>
</file>